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ject Section - Current\6268 Clonburris Housing\CAD\Planning\09. Compliance Submission 28.03.24\Updated Naming_Numbering sub_13.09.24\"/>
    </mc:Choice>
  </mc:AlternateContent>
  <xr:revisionPtr revIDLastSave="0" documentId="13_ncr:1_{BF5F2F7B-7AFE-4B73-B78A-734E3FD62589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MPRN + HQA" sheetId="7" r:id="rId1"/>
  </sheets>
  <externalReferences>
    <externalReference r:id="rId2"/>
  </externalReferences>
  <definedNames>
    <definedName name="_xlnm.Print_Area" localSheetId="0">'MPRN + HQA'!$B$1:$AW$425</definedName>
    <definedName name="_xlnm.Print_Titles" localSheetId="0">'MPRN + HQA'!$1:$12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0" i="7" l="1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40" i="7"/>
  <c r="I248" i="7"/>
  <c r="I232" i="7"/>
  <c r="I230" i="7"/>
  <c r="I228" i="7"/>
  <c r="I226" i="7"/>
  <c r="I224" i="7"/>
  <c r="I222" i="7"/>
  <c r="I220" i="7"/>
  <c r="I218" i="7"/>
  <c r="I216" i="7"/>
  <c r="I214" i="7"/>
  <c r="I212" i="7"/>
  <c r="I210" i="7"/>
  <c r="I235" i="7"/>
  <c r="I233" i="7"/>
  <c r="I231" i="7"/>
  <c r="I227" i="7"/>
  <c r="I229" i="7"/>
  <c r="I225" i="7"/>
  <c r="I223" i="7"/>
  <c r="I221" i="7"/>
  <c r="I219" i="7"/>
  <c r="I217" i="7"/>
  <c r="I213" i="7"/>
  <c r="I211" i="7"/>
  <c r="I215" i="7"/>
  <c r="I209" i="7"/>
  <c r="I206" i="7"/>
  <c r="I205" i="7"/>
  <c r="I204" i="7"/>
  <c r="I203" i="7"/>
  <c r="I202" i="7"/>
  <c r="I207" i="7"/>
  <c r="I201" i="7"/>
  <c r="I197" i="7"/>
  <c r="I195" i="7"/>
  <c r="I193" i="7"/>
  <c r="I191" i="7"/>
  <c r="I189" i="7"/>
  <c r="I187" i="7"/>
  <c r="I185" i="7"/>
  <c r="I183" i="7"/>
  <c r="I181" i="7"/>
  <c r="I179" i="7"/>
  <c r="I199" i="7"/>
  <c r="I198" i="7"/>
  <c r="I196" i="7"/>
  <c r="I194" i="7"/>
  <c r="I192" i="7"/>
  <c r="I190" i="7"/>
  <c r="I188" i="7"/>
  <c r="I186" i="7"/>
  <c r="I184" i="7"/>
  <c r="I182" i="7"/>
  <c r="I180" i="7"/>
  <c r="I178" i="7"/>
  <c r="I176" i="7"/>
  <c r="I175" i="7"/>
  <c r="I174" i="7"/>
  <c r="I172" i="7"/>
  <c r="I170" i="7"/>
  <c r="I168" i="7"/>
  <c r="I166" i="7"/>
  <c r="I164" i="7"/>
  <c r="I162" i="7"/>
  <c r="I160" i="7"/>
  <c r="I158" i="7"/>
  <c r="I173" i="7"/>
  <c r="I171" i="7"/>
  <c r="I169" i="7"/>
  <c r="I167" i="7"/>
  <c r="I165" i="7"/>
  <c r="I163" i="7"/>
  <c r="I161" i="7"/>
  <c r="I159" i="7"/>
  <c r="I157" i="7"/>
  <c r="I155" i="7"/>
  <c r="I154" i="7"/>
  <c r="I153" i="7"/>
  <c r="I151" i="7"/>
  <c r="I149" i="7"/>
  <c r="I147" i="7"/>
  <c r="I145" i="7"/>
  <c r="I143" i="7"/>
  <c r="I141" i="7"/>
  <c r="I139" i="7"/>
  <c r="I137" i="7"/>
  <c r="I135" i="7"/>
  <c r="I133" i="7"/>
  <c r="I131" i="7"/>
  <c r="I129" i="7"/>
  <c r="I152" i="7"/>
  <c r="I150" i="7"/>
  <c r="I148" i="7"/>
  <c r="I146" i="7"/>
  <c r="I144" i="7"/>
  <c r="I142" i="7"/>
  <c r="I140" i="7"/>
  <c r="I136" i="7"/>
  <c r="I138" i="7"/>
  <c r="I134" i="7"/>
  <c r="I132" i="7"/>
  <c r="I130" i="7"/>
  <c r="I128" i="7"/>
  <c r="I126" i="7"/>
  <c r="I123" i="7"/>
  <c r="I121" i="7"/>
  <c r="I119" i="7"/>
  <c r="I117" i="7"/>
  <c r="I115" i="7"/>
  <c r="I113" i="7"/>
  <c r="I111" i="7"/>
  <c r="I109" i="7"/>
  <c r="I107" i="7"/>
  <c r="I118" i="7"/>
  <c r="I116" i="7"/>
  <c r="I106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67" i="7"/>
  <c r="I65" i="7"/>
  <c r="I63" i="7"/>
  <c r="I59" i="7"/>
  <c r="I55" i="7"/>
  <c r="I53" i="7"/>
  <c r="I57" i="7"/>
  <c r="I51" i="7"/>
  <c r="I49" i="7"/>
  <c r="I47" i="7"/>
  <c r="I45" i="7"/>
  <c r="I43" i="7"/>
  <c r="I73" i="7"/>
  <c r="I61" i="7"/>
  <c r="I77" i="7"/>
  <c r="I80" i="7"/>
  <c r="I79" i="7"/>
  <c r="I76" i="7"/>
  <c r="I75" i="7"/>
  <c r="I78" i="7"/>
  <c r="I74" i="7"/>
  <c r="I72" i="7"/>
  <c r="I70" i="7"/>
  <c r="I68" i="7"/>
  <c r="I66" i="7"/>
  <c r="I64" i="7"/>
  <c r="I62" i="7"/>
  <c r="I60" i="7"/>
  <c r="I58" i="7"/>
  <c r="I56" i="7"/>
  <c r="I54" i="7"/>
  <c r="I52" i="7"/>
  <c r="I50" i="7"/>
  <c r="I48" i="7"/>
  <c r="I46" i="7"/>
  <c r="I44" i="7"/>
  <c r="I42" i="7"/>
  <c r="I40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L13" i="7" l="1"/>
  <c r="L14" i="7"/>
  <c r="L15" i="7"/>
  <c r="L16" i="7"/>
  <c r="M334" i="7" l="1"/>
  <c r="M335" i="7"/>
  <c r="M336" i="7"/>
  <c r="M337" i="7"/>
  <c r="M338" i="7"/>
  <c r="M339" i="7"/>
  <c r="M333" i="7"/>
  <c r="M242" i="7"/>
  <c r="M243" i="7"/>
  <c r="M244" i="7"/>
  <c r="M241" i="7"/>
  <c r="M240" i="7"/>
  <c r="M210" i="7"/>
  <c r="M211" i="7"/>
  <c r="M209" i="7"/>
  <c r="M203" i="7"/>
  <c r="M204" i="7"/>
  <c r="M205" i="7"/>
  <c r="M206" i="7"/>
  <c r="M207" i="7"/>
  <c r="M202" i="7"/>
  <c r="M201" i="7"/>
  <c r="M180" i="7"/>
  <c r="M181" i="7"/>
  <c r="M182" i="7"/>
  <c r="M179" i="7"/>
  <c r="M178" i="7"/>
  <c r="M166" i="7"/>
  <c r="M165" i="7"/>
  <c r="M164" i="7"/>
  <c r="M158" i="7"/>
  <c r="M159" i="7"/>
  <c r="M160" i="7"/>
  <c r="M161" i="7"/>
  <c r="M162" i="7"/>
  <c r="M163" i="7"/>
  <c r="M157" i="7"/>
  <c r="M130" i="7"/>
  <c r="M131" i="7"/>
  <c r="M132" i="7"/>
  <c r="M133" i="7"/>
  <c r="M129" i="7"/>
  <c r="M128" i="7"/>
  <c r="M107" i="7"/>
  <c r="M108" i="7"/>
  <c r="M109" i="7"/>
  <c r="M110" i="7"/>
  <c r="M106" i="7"/>
  <c r="M48" i="7"/>
  <c r="M41" i="7"/>
  <c r="M42" i="7"/>
  <c r="M43" i="7"/>
  <c r="M44" i="7"/>
  <c r="M45" i="7"/>
  <c r="M46" i="7"/>
  <c r="M47" i="7"/>
  <c r="M40" i="7"/>
  <c r="M17" i="7"/>
  <c r="M16" i="7"/>
  <c r="M15" i="7"/>
  <c r="M13" i="7"/>
  <c r="M14" i="7"/>
  <c r="M11" i="7"/>
  <c r="AW339" i="7"/>
  <c r="AV339" i="7"/>
  <c r="AU339" i="7"/>
  <c r="AT339" i="7"/>
  <c r="AS339" i="7"/>
  <c r="AQ339" i="7"/>
  <c r="AP339" i="7"/>
  <c r="AO339" i="7"/>
  <c r="AN339" i="7"/>
  <c r="AM339" i="7"/>
  <c r="AL339" i="7"/>
  <c r="AK339" i="7"/>
  <c r="AJ339" i="7"/>
  <c r="AI339" i="7"/>
  <c r="AH339" i="7"/>
  <c r="AG339" i="7"/>
  <c r="AF339" i="7"/>
  <c r="AE339" i="7"/>
  <c r="AB339" i="7"/>
  <c r="AA339" i="7"/>
  <c r="Z339" i="7"/>
  <c r="Y339" i="7"/>
  <c r="X339" i="7"/>
  <c r="W339" i="7"/>
  <c r="V339" i="7"/>
  <c r="U339" i="7"/>
  <c r="T339" i="7"/>
  <c r="S339" i="7"/>
  <c r="R339" i="7"/>
  <c r="Q339" i="7"/>
  <c r="P339" i="7"/>
  <c r="O339" i="7"/>
  <c r="N339" i="7"/>
  <c r="L339" i="7"/>
  <c r="AW338" i="7"/>
  <c r="AV338" i="7"/>
  <c r="AU338" i="7"/>
  <c r="AT338" i="7"/>
  <c r="AS338" i="7"/>
  <c r="AQ338" i="7"/>
  <c r="AP338" i="7"/>
  <c r="AO338" i="7"/>
  <c r="AN338" i="7"/>
  <c r="AM338" i="7"/>
  <c r="AL338" i="7"/>
  <c r="AK338" i="7"/>
  <c r="AJ338" i="7"/>
  <c r="AI338" i="7"/>
  <c r="AH338" i="7"/>
  <c r="AG338" i="7"/>
  <c r="AF338" i="7"/>
  <c r="AE338" i="7"/>
  <c r="AB338" i="7"/>
  <c r="AA338" i="7"/>
  <c r="Z338" i="7"/>
  <c r="Y338" i="7"/>
  <c r="X338" i="7"/>
  <c r="W338" i="7"/>
  <c r="V338" i="7"/>
  <c r="U338" i="7"/>
  <c r="T338" i="7"/>
  <c r="S338" i="7"/>
  <c r="R338" i="7"/>
  <c r="Q338" i="7"/>
  <c r="P338" i="7"/>
  <c r="O338" i="7"/>
  <c r="N338" i="7"/>
  <c r="L338" i="7"/>
  <c r="AW337" i="7"/>
  <c r="AV337" i="7"/>
  <c r="AU337" i="7"/>
  <c r="AT337" i="7"/>
  <c r="AS337" i="7"/>
  <c r="AQ337" i="7"/>
  <c r="AP337" i="7"/>
  <c r="AO337" i="7"/>
  <c r="AN337" i="7"/>
  <c r="AM337" i="7"/>
  <c r="AL337" i="7"/>
  <c r="AK337" i="7"/>
  <c r="AJ337" i="7"/>
  <c r="AI337" i="7"/>
  <c r="AH337" i="7"/>
  <c r="AG337" i="7"/>
  <c r="AF337" i="7"/>
  <c r="AE337" i="7"/>
  <c r="AB337" i="7"/>
  <c r="AA337" i="7"/>
  <c r="Z337" i="7"/>
  <c r="Y337" i="7"/>
  <c r="X337" i="7"/>
  <c r="W337" i="7"/>
  <c r="V337" i="7"/>
  <c r="U337" i="7"/>
  <c r="T337" i="7"/>
  <c r="S337" i="7"/>
  <c r="R337" i="7"/>
  <c r="Q337" i="7"/>
  <c r="P337" i="7"/>
  <c r="O337" i="7"/>
  <c r="N337" i="7"/>
  <c r="L337" i="7"/>
  <c r="AW336" i="7"/>
  <c r="AV336" i="7"/>
  <c r="AU336" i="7"/>
  <c r="AT336" i="7"/>
  <c r="AS336" i="7"/>
  <c r="AQ336" i="7"/>
  <c r="AP336" i="7"/>
  <c r="AO336" i="7"/>
  <c r="AN336" i="7"/>
  <c r="AM336" i="7"/>
  <c r="AL336" i="7"/>
  <c r="AK336" i="7"/>
  <c r="AJ336" i="7"/>
  <c r="AI336" i="7"/>
  <c r="AH336" i="7"/>
  <c r="AG336" i="7"/>
  <c r="AF336" i="7"/>
  <c r="AE336" i="7"/>
  <c r="AB336" i="7"/>
  <c r="AA336" i="7"/>
  <c r="Z336" i="7"/>
  <c r="Y336" i="7"/>
  <c r="X336" i="7"/>
  <c r="W336" i="7"/>
  <c r="V336" i="7"/>
  <c r="U336" i="7"/>
  <c r="T336" i="7"/>
  <c r="S336" i="7"/>
  <c r="R336" i="7"/>
  <c r="Q336" i="7"/>
  <c r="P336" i="7"/>
  <c r="O336" i="7"/>
  <c r="N336" i="7"/>
  <c r="L336" i="7"/>
  <c r="AW335" i="7"/>
  <c r="AV335" i="7"/>
  <c r="AU335" i="7"/>
  <c r="AT335" i="7"/>
  <c r="AS335" i="7"/>
  <c r="AQ335" i="7"/>
  <c r="AP335" i="7"/>
  <c r="AO335" i="7"/>
  <c r="AN335" i="7"/>
  <c r="AM335" i="7"/>
  <c r="AL335" i="7"/>
  <c r="AK335" i="7"/>
  <c r="AJ335" i="7"/>
  <c r="AI335" i="7"/>
  <c r="AH335" i="7"/>
  <c r="AG335" i="7"/>
  <c r="AF335" i="7"/>
  <c r="AE335" i="7"/>
  <c r="AB335" i="7"/>
  <c r="AA335" i="7"/>
  <c r="Z335" i="7"/>
  <c r="Y335" i="7"/>
  <c r="X335" i="7"/>
  <c r="W335" i="7"/>
  <c r="V335" i="7"/>
  <c r="U335" i="7"/>
  <c r="T335" i="7"/>
  <c r="S335" i="7"/>
  <c r="R335" i="7"/>
  <c r="Q335" i="7"/>
  <c r="P335" i="7"/>
  <c r="O335" i="7"/>
  <c r="N335" i="7"/>
  <c r="L335" i="7"/>
  <c r="AW334" i="7"/>
  <c r="AV334" i="7"/>
  <c r="AU334" i="7"/>
  <c r="AT334" i="7"/>
  <c r="AS334" i="7"/>
  <c r="AQ334" i="7"/>
  <c r="AP334" i="7"/>
  <c r="AO334" i="7"/>
  <c r="AN334" i="7"/>
  <c r="AM334" i="7"/>
  <c r="AL334" i="7"/>
  <c r="AK334" i="7"/>
  <c r="AJ334" i="7"/>
  <c r="AI334" i="7"/>
  <c r="AH334" i="7"/>
  <c r="AG334" i="7"/>
  <c r="AF334" i="7"/>
  <c r="AE334" i="7"/>
  <c r="AB334" i="7"/>
  <c r="AA334" i="7"/>
  <c r="Z334" i="7"/>
  <c r="Y334" i="7"/>
  <c r="X334" i="7"/>
  <c r="W334" i="7"/>
  <c r="V334" i="7"/>
  <c r="U334" i="7"/>
  <c r="T334" i="7"/>
  <c r="S334" i="7"/>
  <c r="R334" i="7"/>
  <c r="Q334" i="7"/>
  <c r="P334" i="7"/>
  <c r="O334" i="7"/>
  <c r="N334" i="7"/>
  <c r="L334" i="7"/>
  <c r="AW333" i="7"/>
  <c r="AV333" i="7"/>
  <c r="AU333" i="7"/>
  <c r="AT333" i="7"/>
  <c r="AS333" i="7"/>
  <c r="AQ333" i="7"/>
  <c r="AP333" i="7"/>
  <c r="AO333" i="7"/>
  <c r="AN333" i="7"/>
  <c r="AM333" i="7"/>
  <c r="AL333" i="7"/>
  <c r="AK333" i="7"/>
  <c r="AJ333" i="7"/>
  <c r="AI333" i="7"/>
  <c r="AH333" i="7"/>
  <c r="AG333" i="7"/>
  <c r="AF333" i="7"/>
  <c r="AE333" i="7"/>
  <c r="AB333" i="7"/>
  <c r="AA333" i="7"/>
  <c r="Z333" i="7"/>
  <c r="Y333" i="7"/>
  <c r="X333" i="7"/>
  <c r="W333" i="7"/>
  <c r="V333" i="7"/>
  <c r="U333" i="7"/>
  <c r="T333" i="7"/>
  <c r="S333" i="7"/>
  <c r="R333" i="7"/>
  <c r="Q333" i="7"/>
  <c r="P333" i="7"/>
  <c r="O333" i="7"/>
  <c r="N333" i="7"/>
  <c r="L333" i="7"/>
  <c r="AW244" i="7"/>
  <c r="AV244" i="7"/>
  <c r="AU244" i="7"/>
  <c r="AT244" i="7"/>
  <c r="AS244" i="7"/>
  <c r="AQ244" i="7"/>
  <c r="AP244" i="7"/>
  <c r="AO244" i="7"/>
  <c r="AN244" i="7"/>
  <c r="AM244" i="7"/>
  <c r="AL244" i="7"/>
  <c r="AK244" i="7"/>
  <c r="AJ244" i="7"/>
  <c r="AI244" i="7"/>
  <c r="AH244" i="7"/>
  <c r="AG244" i="7"/>
  <c r="AF244" i="7"/>
  <c r="AE244" i="7"/>
  <c r="AB244" i="7"/>
  <c r="AA244" i="7"/>
  <c r="Z244" i="7"/>
  <c r="Y244" i="7"/>
  <c r="X244" i="7"/>
  <c r="W244" i="7"/>
  <c r="V244" i="7"/>
  <c r="U244" i="7"/>
  <c r="T244" i="7"/>
  <c r="S244" i="7"/>
  <c r="R244" i="7"/>
  <c r="Q244" i="7"/>
  <c r="P244" i="7"/>
  <c r="O244" i="7"/>
  <c r="N244" i="7"/>
  <c r="L244" i="7"/>
  <c r="AW243" i="7"/>
  <c r="AV243" i="7"/>
  <c r="AU243" i="7"/>
  <c r="AT243" i="7"/>
  <c r="AS243" i="7"/>
  <c r="AQ243" i="7"/>
  <c r="AP243" i="7"/>
  <c r="AO243" i="7"/>
  <c r="AN243" i="7"/>
  <c r="AM243" i="7"/>
  <c r="AL243" i="7"/>
  <c r="AK243" i="7"/>
  <c r="AJ243" i="7"/>
  <c r="AI243" i="7"/>
  <c r="AH243" i="7"/>
  <c r="AG243" i="7"/>
  <c r="AF243" i="7"/>
  <c r="AE243" i="7"/>
  <c r="AB243" i="7"/>
  <c r="AA243" i="7"/>
  <c r="Z243" i="7"/>
  <c r="Y243" i="7"/>
  <c r="X243" i="7"/>
  <c r="W243" i="7"/>
  <c r="V243" i="7"/>
  <c r="U243" i="7"/>
  <c r="T243" i="7"/>
  <c r="S243" i="7"/>
  <c r="R243" i="7"/>
  <c r="Q243" i="7"/>
  <c r="P243" i="7"/>
  <c r="O243" i="7"/>
  <c r="N243" i="7"/>
  <c r="L243" i="7"/>
  <c r="AW242" i="7"/>
  <c r="AV242" i="7"/>
  <c r="AU242" i="7"/>
  <c r="AT242" i="7"/>
  <c r="AS242" i="7"/>
  <c r="AQ242" i="7"/>
  <c r="AP242" i="7"/>
  <c r="AO242" i="7"/>
  <c r="AN242" i="7"/>
  <c r="AM242" i="7"/>
  <c r="AL242" i="7"/>
  <c r="AK242" i="7"/>
  <c r="AJ242" i="7"/>
  <c r="AI242" i="7"/>
  <c r="AH242" i="7"/>
  <c r="AG242" i="7"/>
  <c r="AF242" i="7"/>
  <c r="AE242" i="7"/>
  <c r="AB242" i="7"/>
  <c r="AA242" i="7"/>
  <c r="Z242" i="7"/>
  <c r="Y242" i="7"/>
  <c r="X242" i="7"/>
  <c r="W242" i="7"/>
  <c r="V242" i="7"/>
  <c r="U242" i="7"/>
  <c r="T242" i="7"/>
  <c r="S242" i="7"/>
  <c r="R242" i="7"/>
  <c r="Q242" i="7"/>
  <c r="P242" i="7"/>
  <c r="O242" i="7"/>
  <c r="N242" i="7"/>
  <c r="L242" i="7"/>
  <c r="AW241" i="7"/>
  <c r="AV241" i="7"/>
  <c r="AU241" i="7"/>
  <c r="AT241" i="7"/>
  <c r="AS241" i="7"/>
  <c r="AQ241" i="7"/>
  <c r="AP241" i="7"/>
  <c r="AO241" i="7"/>
  <c r="AN241" i="7"/>
  <c r="AM241" i="7"/>
  <c r="AL241" i="7"/>
  <c r="AK241" i="7"/>
  <c r="AJ241" i="7"/>
  <c r="AI241" i="7"/>
  <c r="AH241" i="7"/>
  <c r="AG241" i="7"/>
  <c r="AF241" i="7"/>
  <c r="AE241" i="7"/>
  <c r="AB241" i="7"/>
  <c r="AA241" i="7"/>
  <c r="Z241" i="7"/>
  <c r="Y241" i="7"/>
  <c r="X241" i="7"/>
  <c r="W241" i="7"/>
  <c r="V241" i="7"/>
  <c r="U241" i="7"/>
  <c r="T241" i="7"/>
  <c r="S241" i="7"/>
  <c r="R241" i="7"/>
  <c r="Q241" i="7"/>
  <c r="P241" i="7"/>
  <c r="O241" i="7"/>
  <c r="N241" i="7"/>
  <c r="L241" i="7"/>
  <c r="AW240" i="7"/>
  <c r="AV240" i="7"/>
  <c r="AU240" i="7"/>
  <c r="AT240" i="7"/>
  <c r="AS240" i="7"/>
  <c r="AQ240" i="7"/>
  <c r="AP240" i="7"/>
  <c r="AO240" i="7"/>
  <c r="AN240" i="7"/>
  <c r="AM240" i="7"/>
  <c r="AL240" i="7"/>
  <c r="AK240" i="7"/>
  <c r="AJ240" i="7"/>
  <c r="AI240" i="7"/>
  <c r="AH240" i="7"/>
  <c r="AG240" i="7"/>
  <c r="AF240" i="7"/>
  <c r="AE240" i="7"/>
  <c r="AB240" i="7"/>
  <c r="AA240" i="7"/>
  <c r="Z240" i="7"/>
  <c r="Y240" i="7"/>
  <c r="X240" i="7"/>
  <c r="W240" i="7"/>
  <c r="V240" i="7"/>
  <c r="U240" i="7"/>
  <c r="T240" i="7"/>
  <c r="S240" i="7"/>
  <c r="R240" i="7"/>
  <c r="Q240" i="7"/>
  <c r="P240" i="7"/>
  <c r="O240" i="7"/>
  <c r="N240" i="7"/>
  <c r="L240" i="7"/>
  <c r="AW211" i="7"/>
  <c r="AV211" i="7"/>
  <c r="AU211" i="7"/>
  <c r="AT211" i="7"/>
  <c r="AS211" i="7"/>
  <c r="AQ211" i="7"/>
  <c r="AP211" i="7"/>
  <c r="AO211" i="7"/>
  <c r="AN211" i="7"/>
  <c r="AM211" i="7"/>
  <c r="AL211" i="7"/>
  <c r="AK211" i="7"/>
  <c r="AJ211" i="7"/>
  <c r="AI211" i="7"/>
  <c r="AH211" i="7"/>
  <c r="AG211" i="7"/>
  <c r="AF211" i="7"/>
  <c r="AE211" i="7"/>
  <c r="AB211" i="7"/>
  <c r="AA211" i="7"/>
  <c r="Z211" i="7"/>
  <c r="Y211" i="7"/>
  <c r="X211" i="7"/>
  <c r="W211" i="7"/>
  <c r="V211" i="7"/>
  <c r="U211" i="7"/>
  <c r="T211" i="7"/>
  <c r="S211" i="7"/>
  <c r="R211" i="7"/>
  <c r="Q211" i="7"/>
  <c r="P211" i="7"/>
  <c r="O211" i="7"/>
  <c r="N211" i="7"/>
  <c r="L211" i="7"/>
  <c r="AW210" i="7"/>
  <c r="AV210" i="7"/>
  <c r="AU210" i="7"/>
  <c r="AT210" i="7"/>
  <c r="AS210" i="7"/>
  <c r="AQ210" i="7"/>
  <c r="AP210" i="7"/>
  <c r="AO210" i="7"/>
  <c r="AN210" i="7"/>
  <c r="AM210" i="7"/>
  <c r="AL210" i="7"/>
  <c r="AK210" i="7"/>
  <c r="AJ210" i="7"/>
  <c r="AI210" i="7"/>
  <c r="AH210" i="7"/>
  <c r="AG210" i="7"/>
  <c r="AF210" i="7"/>
  <c r="AE210" i="7"/>
  <c r="AB210" i="7"/>
  <c r="AA210" i="7"/>
  <c r="Z210" i="7"/>
  <c r="Y210" i="7"/>
  <c r="X210" i="7"/>
  <c r="W210" i="7"/>
  <c r="V210" i="7"/>
  <c r="U210" i="7"/>
  <c r="T210" i="7"/>
  <c r="S210" i="7"/>
  <c r="R210" i="7"/>
  <c r="Q210" i="7"/>
  <c r="P210" i="7"/>
  <c r="O210" i="7"/>
  <c r="N210" i="7"/>
  <c r="L210" i="7"/>
  <c r="L422" i="7" l="1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S14" i="7"/>
  <c r="AT14" i="7"/>
  <c r="AU14" i="7"/>
  <c r="AV14" i="7"/>
  <c r="AW14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S15" i="7"/>
  <c r="AT15" i="7"/>
  <c r="AU15" i="7"/>
  <c r="AV15" i="7"/>
  <c r="AW15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S16" i="7"/>
  <c r="AT16" i="7"/>
  <c r="AU16" i="7"/>
  <c r="AV16" i="7"/>
  <c r="AW16" i="7"/>
  <c r="L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S17" i="7"/>
  <c r="AT17" i="7"/>
  <c r="AU17" i="7"/>
  <c r="AV17" i="7"/>
  <c r="AW17" i="7"/>
  <c r="L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E40" i="7"/>
  <c r="AF40" i="7"/>
  <c r="AG40" i="7"/>
  <c r="AH40" i="7"/>
  <c r="AI40" i="7"/>
  <c r="AJ40" i="7"/>
  <c r="AK40" i="7"/>
  <c r="AL40" i="7"/>
  <c r="AM40" i="7"/>
  <c r="AN40" i="7"/>
  <c r="AO40" i="7"/>
  <c r="AP40" i="7"/>
  <c r="AQ40" i="7"/>
  <c r="AS40" i="7"/>
  <c r="AT40" i="7"/>
  <c r="AU40" i="7"/>
  <c r="AV40" i="7"/>
  <c r="AW40" i="7"/>
  <c r="L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E41" i="7"/>
  <c r="AF41" i="7"/>
  <c r="AG41" i="7"/>
  <c r="AH41" i="7"/>
  <c r="AI41" i="7"/>
  <c r="AJ41" i="7"/>
  <c r="AK41" i="7"/>
  <c r="AL41" i="7"/>
  <c r="AM41" i="7"/>
  <c r="AN41" i="7"/>
  <c r="AO41" i="7"/>
  <c r="AP41" i="7"/>
  <c r="AQ41" i="7"/>
  <c r="AS41" i="7"/>
  <c r="AT41" i="7"/>
  <c r="AU41" i="7"/>
  <c r="AV41" i="7"/>
  <c r="AW41" i="7"/>
  <c r="L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S42" i="7"/>
  <c r="AT42" i="7"/>
  <c r="AU42" i="7"/>
  <c r="AV42" i="7"/>
  <c r="AW42" i="7"/>
  <c r="L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E43" i="7"/>
  <c r="AF43" i="7"/>
  <c r="AG43" i="7"/>
  <c r="AH43" i="7"/>
  <c r="AI43" i="7"/>
  <c r="AJ43" i="7"/>
  <c r="AK43" i="7"/>
  <c r="AL43" i="7"/>
  <c r="AM43" i="7"/>
  <c r="AN43" i="7"/>
  <c r="AO43" i="7"/>
  <c r="AP43" i="7"/>
  <c r="AQ43" i="7"/>
  <c r="AS43" i="7"/>
  <c r="AT43" i="7"/>
  <c r="AU43" i="7"/>
  <c r="AV43" i="7"/>
  <c r="AW43" i="7"/>
  <c r="L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S44" i="7"/>
  <c r="AT44" i="7"/>
  <c r="AU44" i="7"/>
  <c r="AV44" i="7"/>
  <c r="AW44" i="7"/>
  <c r="L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S45" i="7"/>
  <c r="AT45" i="7"/>
  <c r="AU45" i="7"/>
  <c r="AV45" i="7"/>
  <c r="AW45" i="7"/>
  <c r="L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E46" i="7"/>
  <c r="AF46" i="7"/>
  <c r="AG46" i="7"/>
  <c r="AH46" i="7"/>
  <c r="AI46" i="7"/>
  <c r="AJ46" i="7"/>
  <c r="AK46" i="7"/>
  <c r="AL46" i="7"/>
  <c r="AM46" i="7"/>
  <c r="AN46" i="7"/>
  <c r="AO46" i="7"/>
  <c r="AP46" i="7"/>
  <c r="AQ46" i="7"/>
  <c r="AS46" i="7"/>
  <c r="AT46" i="7"/>
  <c r="AU46" i="7"/>
  <c r="AV46" i="7"/>
  <c r="AW46" i="7"/>
  <c r="L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S47" i="7"/>
  <c r="AT47" i="7"/>
  <c r="AU47" i="7"/>
  <c r="AV47" i="7"/>
  <c r="AW47" i="7"/>
  <c r="L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S48" i="7"/>
  <c r="AT48" i="7"/>
  <c r="AU48" i="7"/>
  <c r="AV48" i="7"/>
  <c r="AW48" i="7"/>
  <c r="L106" i="7"/>
  <c r="N106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E106" i="7"/>
  <c r="AF106" i="7"/>
  <c r="AG106" i="7"/>
  <c r="AH106" i="7"/>
  <c r="AI106" i="7"/>
  <c r="AJ106" i="7"/>
  <c r="AK106" i="7"/>
  <c r="AL106" i="7"/>
  <c r="AM106" i="7"/>
  <c r="AN106" i="7"/>
  <c r="AO106" i="7"/>
  <c r="AP106" i="7"/>
  <c r="AQ106" i="7"/>
  <c r="AS106" i="7"/>
  <c r="AT106" i="7"/>
  <c r="AU106" i="7"/>
  <c r="AV106" i="7"/>
  <c r="AW106" i="7"/>
  <c r="L107" i="7"/>
  <c r="N107" i="7"/>
  <c r="O107" i="7"/>
  <c r="P107" i="7"/>
  <c r="Q107" i="7"/>
  <c r="R107" i="7"/>
  <c r="S107" i="7"/>
  <c r="T107" i="7"/>
  <c r="U107" i="7"/>
  <c r="V107" i="7"/>
  <c r="W107" i="7"/>
  <c r="X107" i="7"/>
  <c r="Y107" i="7"/>
  <c r="Z107" i="7"/>
  <c r="AA107" i="7"/>
  <c r="AB107" i="7"/>
  <c r="AE107" i="7"/>
  <c r="AF107" i="7"/>
  <c r="AG107" i="7"/>
  <c r="AH107" i="7"/>
  <c r="AI107" i="7"/>
  <c r="AJ107" i="7"/>
  <c r="AK107" i="7"/>
  <c r="AL107" i="7"/>
  <c r="AM107" i="7"/>
  <c r="AN107" i="7"/>
  <c r="AO107" i="7"/>
  <c r="AP107" i="7"/>
  <c r="AQ107" i="7"/>
  <c r="AS107" i="7"/>
  <c r="AT107" i="7"/>
  <c r="AU107" i="7"/>
  <c r="AV107" i="7"/>
  <c r="AW107" i="7"/>
  <c r="L108" i="7"/>
  <c r="N108" i="7"/>
  <c r="O108" i="7"/>
  <c r="P108" i="7"/>
  <c r="Q108" i="7"/>
  <c r="R108" i="7"/>
  <c r="S108" i="7"/>
  <c r="T108" i="7"/>
  <c r="U108" i="7"/>
  <c r="V108" i="7"/>
  <c r="W108" i="7"/>
  <c r="X108" i="7"/>
  <c r="Y108" i="7"/>
  <c r="Z108" i="7"/>
  <c r="AA108" i="7"/>
  <c r="AB108" i="7"/>
  <c r="AE108" i="7"/>
  <c r="AF108" i="7"/>
  <c r="AG108" i="7"/>
  <c r="AH108" i="7"/>
  <c r="AI108" i="7"/>
  <c r="AJ108" i="7"/>
  <c r="AK108" i="7"/>
  <c r="AL108" i="7"/>
  <c r="AM108" i="7"/>
  <c r="AN108" i="7"/>
  <c r="AO108" i="7"/>
  <c r="AP108" i="7"/>
  <c r="AQ108" i="7"/>
  <c r="AS108" i="7"/>
  <c r="AT108" i="7"/>
  <c r="AU108" i="7"/>
  <c r="AV108" i="7"/>
  <c r="AW108" i="7"/>
  <c r="L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S109" i="7"/>
  <c r="AT109" i="7"/>
  <c r="AU109" i="7"/>
  <c r="AV109" i="7"/>
  <c r="AW109" i="7"/>
  <c r="L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E110" i="7"/>
  <c r="AF110" i="7"/>
  <c r="AG110" i="7"/>
  <c r="AH110" i="7"/>
  <c r="AI110" i="7"/>
  <c r="AJ110" i="7"/>
  <c r="AK110" i="7"/>
  <c r="AL110" i="7"/>
  <c r="AM110" i="7"/>
  <c r="AN110" i="7"/>
  <c r="AO110" i="7"/>
  <c r="AP110" i="7"/>
  <c r="AQ110" i="7"/>
  <c r="AS110" i="7"/>
  <c r="AT110" i="7"/>
  <c r="AU110" i="7"/>
  <c r="AV110" i="7"/>
  <c r="AW110" i="7"/>
  <c r="L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E128" i="7"/>
  <c r="AF128" i="7"/>
  <c r="AG128" i="7"/>
  <c r="AH128" i="7"/>
  <c r="AI128" i="7"/>
  <c r="AJ128" i="7"/>
  <c r="AK128" i="7"/>
  <c r="AL128" i="7"/>
  <c r="AM128" i="7"/>
  <c r="AN128" i="7"/>
  <c r="AO128" i="7"/>
  <c r="AP128" i="7"/>
  <c r="AQ128" i="7"/>
  <c r="AS128" i="7"/>
  <c r="AT128" i="7"/>
  <c r="AU128" i="7"/>
  <c r="AV128" i="7"/>
  <c r="AW128" i="7"/>
  <c r="L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S129" i="7"/>
  <c r="AT129" i="7"/>
  <c r="AU129" i="7"/>
  <c r="AV129" i="7"/>
  <c r="AW129" i="7"/>
  <c r="L130" i="7"/>
  <c r="N130" i="7"/>
  <c r="O130" i="7"/>
  <c r="P130" i="7"/>
  <c r="Q130" i="7"/>
  <c r="R130" i="7"/>
  <c r="S130" i="7"/>
  <c r="T130" i="7"/>
  <c r="U130" i="7"/>
  <c r="V130" i="7"/>
  <c r="W130" i="7"/>
  <c r="X130" i="7"/>
  <c r="Y130" i="7"/>
  <c r="Z130" i="7"/>
  <c r="AA130" i="7"/>
  <c r="AB130" i="7"/>
  <c r="AE130" i="7"/>
  <c r="AF130" i="7"/>
  <c r="AG130" i="7"/>
  <c r="AH130" i="7"/>
  <c r="AI130" i="7"/>
  <c r="AJ130" i="7"/>
  <c r="AK130" i="7"/>
  <c r="AL130" i="7"/>
  <c r="AM130" i="7"/>
  <c r="AN130" i="7"/>
  <c r="AO130" i="7"/>
  <c r="AP130" i="7"/>
  <c r="AQ130" i="7"/>
  <c r="AS130" i="7"/>
  <c r="AT130" i="7"/>
  <c r="AU130" i="7"/>
  <c r="AV130" i="7"/>
  <c r="AW130" i="7"/>
  <c r="L131" i="7"/>
  <c r="N131" i="7"/>
  <c r="O131" i="7"/>
  <c r="P131" i="7"/>
  <c r="Q131" i="7"/>
  <c r="R131" i="7"/>
  <c r="S131" i="7"/>
  <c r="T131" i="7"/>
  <c r="U131" i="7"/>
  <c r="V131" i="7"/>
  <c r="W131" i="7"/>
  <c r="X131" i="7"/>
  <c r="Y131" i="7"/>
  <c r="Z131" i="7"/>
  <c r="AA131" i="7"/>
  <c r="AB131" i="7"/>
  <c r="AE131" i="7"/>
  <c r="AF131" i="7"/>
  <c r="AG131" i="7"/>
  <c r="AH131" i="7"/>
  <c r="AI131" i="7"/>
  <c r="AJ131" i="7"/>
  <c r="AK131" i="7"/>
  <c r="AL131" i="7"/>
  <c r="AM131" i="7"/>
  <c r="AN131" i="7"/>
  <c r="AO131" i="7"/>
  <c r="AP131" i="7"/>
  <c r="AQ131" i="7"/>
  <c r="AS131" i="7"/>
  <c r="AT131" i="7"/>
  <c r="AU131" i="7"/>
  <c r="AV131" i="7"/>
  <c r="AW131" i="7"/>
  <c r="L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E132" i="7"/>
  <c r="AF132" i="7"/>
  <c r="AG132" i="7"/>
  <c r="AH132" i="7"/>
  <c r="AI132" i="7"/>
  <c r="AJ132" i="7"/>
  <c r="AK132" i="7"/>
  <c r="AL132" i="7"/>
  <c r="AM132" i="7"/>
  <c r="AN132" i="7"/>
  <c r="AO132" i="7"/>
  <c r="AP132" i="7"/>
  <c r="AQ132" i="7"/>
  <c r="AS132" i="7"/>
  <c r="AT132" i="7"/>
  <c r="AU132" i="7"/>
  <c r="AV132" i="7"/>
  <c r="AW132" i="7"/>
  <c r="L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E133" i="7"/>
  <c r="AF133" i="7"/>
  <c r="AG133" i="7"/>
  <c r="AH133" i="7"/>
  <c r="AI133" i="7"/>
  <c r="AJ133" i="7"/>
  <c r="AK133" i="7"/>
  <c r="AL133" i="7"/>
  <c r="AM133" i="7"/>
  <c r="AN133" i="7"/>
  <c r="AO133" i="7"/>
  <c r="AP133" i="7"/>
  <c r="AQ133" i="7"/>
  <c r="AS133" i="7"/>
  <c r="AT133" i="7"/>
  <c r="AU133" i="7"/>
  <c r="AV133" i="7"/>
  <c r="AW133" i="7"/>
  <c r="L157" i="7"/>
  <c r="N157" i="7"/>
  <c r="O157" i="7"/>
  <c r="P157" i="7"/>
  <c r="Q157" i="7"/>
  <c r="R157" i="7"/>
  <c r="S157" i="7"/>
  <c r="T157" i="7"/>
  <c r="U157" i="7"/>
  <c r="V157" i="7"/>
  <c r="W157" i="7"/>
  <c r="X157" i="7"/>
  <c r="Y157" i="7"/>
  <c r="Z157" i="7"/>
  <c r="AA157" i="7"/>
  <c r="AB157" i="7"/>
  <c r="AE157" i="7"/>
  <c r="AF157" i="7"/>
  <c r="AG157" i="7"/>
  <c r="AH157" i="7"/>
  <c r="AI157" i="7"/>
  <c r="AJ157" i="7"/>
  <c r="AK157" i="7"/>
  <c r="AL157" i="7"/>
  <c r="AM157" i="7"/>
  <c r="AN157" i="7"/>
  <c r="AO157" i="7"/>
  <c r="AP157" i="7"/>
  <c r="AQ157" i="7"/>
  <c r="AS157" i="7"/>
  <c r="AT157" i="7"/>
  <c r="AU157" i="7"/>
  <c r="AV157" i="7"/>
  <c r="AW157" i="7"/>
  <c r="L158" i="7"/>
  <c r="N158" i="7"/>
  <c r="O158" i="7"/>
  <c r="P158" i="7"/>
  <c r="Q158" i="7"/>
  <c r="R158" i="7"/>
  <c r="S158" i="7"/>
  <c r="T158" i="7"/>
  <c r="U158" i="7"/>
  <c r="V158" i="7"/>
  <c r="W158" i="7"/>
  <c r="X158" i="7"/>
  <c r="Y158" i="7"/>
  <c r="Z158" i="7"/>
  <c r="AA158" i="7"/>
  <c r="AB158" i="7"/>
  <c r="AE158" i="7"/>
  <c r="AF158" i="7"/>
  <c r="AG158" i="7"/>
  <c r="AH158" i="7"/>
  <c r="AI158" i="7"/>
  <c r="AJ158" i="7"/>
  <c r="AK158" i="7"/>
  <c r="AL158" i="7"/>
  <c r="AM158" i="7"/>
  <c r="AN158" i="7"/>
  <c r="AO158" i="7"/>
  <c r="AP158" i="7"/>
  <c r="AQ158" i="7"/>
  <c r="AS158" i="7"/>
  <c r="AT158" i="7"/>
  <c r="AU158" i="7"/>
  <c r="AV158" i="7"/>
  <c r="AW158" i="7"/>
  <c r="L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E159" i="7"/>
  <c r="AF159" i="7"/>
  <c r="AG159" i="7"/>
  <c r="AH159" i="7"/>
  <c r="AI159" i="7"/>
  <c r="AJ159" i="7"/>
  <c r="AK159" i="7"/>
  <c r="AL159" i="7"/>
  <c r="AM159" i="7"/>
  <c r="AN159" i="7"/>
  <c r="AO159" i="7"/>
  <c r="AP159" i="7"/>
  <c r="AQ159" i="7"/>
  <c r="AS159" i="7"/>
  <c r="AT159" i="7"/>
  <c r="AU159" i="7"/>
  <c r="AV159" i="7"/>
  <c r="AW159" i="7"/>
  <c r="L160" i="7"/>
  <c r="N160" i="7"/>
  <c r="O160" i="7"/>
  <c r="P160" i="7"/>
  <c r="Q160" i="7"/>
  <c r="R160" i="7"/>
  <c r="S160" i="7"/>
  <c r="T160" i="7"/>
  <c r="U160" i="7"/>
  <c r="V160" i="7"/>
  <c r="W160" i="7"/>
  <c r="X160" i="7"/>
  <c r="Y160" i="7"/>
  <c r="Z160" i="7"/>
  <c r="AA160" i="7"/>
  <c r="AB160" i="7"/>
  <c r="AE160" i="7"/>
  <c r="AF160" i="7"/>
  <c r="AG160" i="7"/>
  <c r="AH160" i="7"/>
  <c r="AI160" i="7"/>
  <c r="AJ160" i="7"/>
  <c r="AK160" i="7"/>
  <c r="AL160" i="7"/>
  <c r="AM160" i="7"/>
  <c r="AN160" i="7"/>
  <c r="AO160" i="7"/>
  <c r="AP160" i="7"/>
  <c r="AQ160" i="7"/>
  <c r="AS160" i="7"/>
  <c r="AT160" i="7"/>
  <c r="AU160" i="7"/>
  <c r="AV160" i="7"/>
  <c r="AW160" i="7"/>
  <c r="L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AA161" i="7"/>
  <c r="AB161" i="7"/>
  <c r="AE161" i="7"/>
  <c r="AF161" i="7"/>
  <c r="AG161" i="7"/>
  <c r="AH161" i="7"/>
  <c r="AI161" i="7"/>
  <c r="AJ161" i="7"/>
  <c r="AK161" i="7"/>
  <c r="AL161" i="7"/>
  <c r="AM161" i="7"/>
  <c r="AN161" i="7"/>
  <c r="AO161" i="7"/>
  <c r="AP161" i="7"/>
  <c r="AQ161" i="7"/>
  <c r="AS161" i="7"/>
  <c r="AT161" i="7"/>
  <c r="AU161" i="7"/>
  <c r="AV161" i="7"/>
  <c r="AW161" i="7"/>
  <c r="L162" i="7"/>
  <c r="N162" i="7"/>
  <c r="O162" i="7"/>
  <c r="P162" i="7"/>
  <c r="Q162" i="7"/>
  <c r="R162" i="7"/>
  <c r="S162" i="7"/>
  <c r="T162" i="7"/>
  <c r="U162" i="7"/>
  <c r="V162" i="7"/>
  <c r="W162" i="7"/>
  <c r="X162" i="7"/>
  <c r="Y162" i="7"/>
  <c r="Z162" i="7"/>
  <c r="AA162" i="7"/>
  <c r="AB162" i="7"/>
  <c r="AE162" i="7"/>
  <c r="AF162" i="7"/>
  <c r="AG162" i="7"/>
  <c r="AH162" i="7"/>
  <c r="AI162" i="7"/>
  <c r="AJ162" i="7"/>
  <c r="AK162" i="7"/>
  <c r="AL162" i="7"/>
  <c r="AM162" i="7"/>
  <c r="AN162" i="7"/>
  <c r="AO162" i="7"/>
  <c r="AP162" i="7"/>
  <c r="AQ162" i="7"/>
  <c r="AS162" i="7"/>
  <c r="AT162" i="7"/>
  <c r="AU162" i="7"/>
  <c r="AV162" i="7"/>
  <c r="AW162" i="7"/>
  <c r="L163" i="7"/>
  <c r="N163" i="7"/>
  <c r="O163" i="7"/>
  <c r="P163" i="7"/>
  <c r="Q163" i="7"/>
  <c r="R163" i="7"/>
  <c r="S163" i="7"/>
  <c r="T163" i="7"/>
  <c r="U163" i="7"/>
  <c r="V163" i="7"/>
  <c r="W163" i="7"/>
  <c r="X163" i="7"/>
  <c r="Y163" i="7"/>
  <c r="Z163" i="7"/>
  <c r="AA163" i="7"/>
  <c r="AB163" i="7"/>
  <c r="AE163" i="7"/>
  <c r="AF163" i="7"/>
  <c r="AG163" i="7"/>
  <c r="AH163" i="7"/>
  <c r="AI163" i="7"/>
  <c r="AJ163" i="7"/>
  <c r="AK163" i="7"/>
  <c r="AL163" i="7"/>
  <c r="AM163" i="7"/>
  <c r="AN163" i="7"/>
  <c r="AO163" i="7"/>
  <c r="AP163" i="7"/>
  <c r="AQ163" i="7"/>
  <c r="AS163" i="7"/>
  <c r="AT163" i="7"/>
  <c r="AU163" i="7"/>
  <c r="AV163" i="7"/>
  <c r="AW163" i="7"/>
  <c r="L164" i="7"/>
  <c r="N164" i="7"/>
  <c r="O164" i="7"/>
  <c r="P164" i="7"/>
  <c r="Q164" i="7"/>
  <c r="R164" i="7"/>
  <c r="S164" i="7"/>
  <c r="T164" i="7"/>
  <c r="U164" i="7"/>
  <c r="V164" i="7"/>
  <c r="W164" i="7"/>
  <c r="X164" i="7"/>
  <c r="Y164" i="7"/>
  <c r="Z164" i="7"/>
  <c r="AA164" i="7"/>
  <c r="AB164" i="7"/>
  <c r="AE164" i="7"/>
  <c r="AF164" i="7"/>
  <c r="AG164" i="7"/>
  <c r="AH164" i="7"/>
  <c r="AI164" i="7"/>
  <c r="AJ164" i="7"/>
  <c r="AK164" i="7"/>
  <c r="AL164" i="7"/>
  <c r="AM164" i="7"/>
  <c r="AN164" i="7"/>
  <c r="AO164" i="7"/>
  <c r="AP164" i="7"/>
  <c r="AQ164" i="7"/>
  <c r="AS164" i="7"/>
  <c r="AT164" i="7"/>
  <c r="AU164" i="7"/>
  <c r="AV164" i="7"/>
  <c r="AW164" i="7"/>
  <c r="L165" i="7"/>
  <c r="N165" i="7"/>
  <c r="O165" i="7"/>
  <c r="P165" i="7"/>
  <c r="Q165" i="7"/>
  <c r="R165" i="7"/>
  <c r="S165" i="7"/>
  <c r="T165" i="7"/>
  <c r="U165" i="7"/>
  <c r="V165" i="7"/>
  <c r="W165" i="7"/>
  <c r="X165" i="7"/>
  <c r="Y165" i="7"/>
  <c r="Z165" i="7"/>
  <c r="AA165" i="7"/>
  <c r="AB165" i="7"/>
  <c r="AE165" i="7"/>
  <c r="AF165" i="7"/>
  <c r="AG165" i="7"/>
  <c r="AH165" i="7"/>
  <c r="AI165" i="7"/>
  <c r="AJ165" i="7"/>
  <c r="AK165" i="7"/>
  <c r="AL165" i="7"/>
  <c r="AM165" i="7"/>
  <c r="AN165" i="7"/>
  <c r="AO165" i="7"/>
  <c r="AP165" i="7"/>
  <c r="AQ165" i="7"/>
  <c r="AS165" i="7"/>
  <c r="AT165" i="7"/>
  <c r="AU165" i="7"/>
  <c r="AV165" i="7"/>
  <c r="AW165" i="7"/>
  <c r="L166" i="7"/>
  <c r="N166" i="7"/>
  <c r="O166" i="7"/>
  <c r="P166" i="7"/>
  <c r="Q166" i="7"/>
  <c r="R166" i="7"/>
  <c r="S166" i="7"/>
  <c r="T166" i="7"/>
  <c r="U166" i="7"/>
  <c r="V166" i="7"/>
  <c r="W166" i="7"/>
  <c r="X166" i="7"/>
  <c r="Y166" i="7"/>
  <c r="Z166" i="7"/>
  <c r="AA166" i="7"/>
  <c r="AB166" i="7"/>
  <c r="AE166" i="7"/>
  <c r="AF166" i="7"/>
  <c r="AG166" i="7"/>
  <c r="AH166" i="7"/>
  <c r="AI166" i="7"/>
  <c r="AJ166" i="7"/>
  <c r="AK166" i="7"/>
  <c r="AL166" i="7"/>
  <c r="AM166" i="7"/>
  <c r="AN166" i="7"/>
  <c r="AO166" i="7"/>
  <c r="AP166" i="7"/>
  <c r="AQ166" i="7"/>
  <c r="AS166" i="7"/>
  <c r="AT166" i="7"/>
  <c r="AU166" i="7"/>
  <c r="AV166" i="7"/>
  <c r="AW166" i="7"/>
  <c r="L178" i="7"/>
  <c r="N178" i="7"/>
  <c r="O178" i="7"/>
  <c r="P178" i="7"/>
  <c r="Q178" i="7"/>
  <c r="R178" i="7"/>
  <c r="S178" i="7"/>
  <c r="T178" i="7"/>
  <c r="U178" i="7"/>
  <c r="V178" i="7"/>
  <c r="W178" i="7"/>
  <c r="X178" i="7"/>
  <c r="Y178" i="7"/>
  <c r="Z178" i="7"/>
  <c r="AA178" i="7"/>
  <c r="AB178" i="7"/>
  <c r="AE178" i="7"/>
  <c r="AF178" i="7"/>
  <c r="AG178" i="7"/>
  <c r="AH178" i="7"/>
  <c r="AI178" i="7"/>
  <c r="AJ178" i="7"/>
  <c r="AK178" i="7"/>
  <c r="AL178" i="7"/>
  <c r="AM178" i="7"/>
  <c r="AN178" i="7"/>
  <c r="AO178" i="7"/>
  <c r="AP178" i="7"/>
  <c r="AQ178" i="7"/>
  <c r="AS178" i="7"/>
  <c r="AT178" i="7"/>
  <c r="AU178" i="7"/>
  <c r="AV178" i="7"/>
  <c r="AW178" i="7"/>
  <c r="L179" i="7"/>
  <c r="N179" i="7"/>
  <c r="O179" i="7"/>
  <c r="P179" i="7"/>
  <c r="Q179" i="7"/>
  <c r="R179" i="7"/>
  <c r="S179" i="7"/>
  <c r="T179" i="7"/>
  <c r="U179" i="7"/>
  <c r="V179" i="7"/>
  <c r="W179" i="7"/>
  <c r="X179" i="7"/>
  <c r="Y179" i="7"/>
  <c r="Z179" i="7"/>
  <c r="AA179" i="7"/>
  <c r="AB179" i="7"/>
  <c r="AE179" i="7"/>
  <c r="AF179" i="7"/>
  <c r="AG179" i="7"/>
  <c r="AH179" i="7"/>
  <c r="AI179" i="7"/>
  <c r="AJ179" i="7"/>
  <c r="AK179" i="7"/>
  <c r="AL179" i="7"/>
  <c r="AM179" i="7"/>
  <c r="AN179" i="7"/>
  <c r="AO179" i="7"/>
  <c r="AP179" i="7"/>
  <c r="AQ179" i="7"/>
  <c r="AS179" i="7"/>
  <c r="AT179" i="7"/>
  <c r="AU179" i="7"/>
  <c r="AV179" i="7"/>
  <c r="AW179" i="7"/>
  <c r="L180" i="7"/>
  <c r="N180" i="7"/>
  <c r="O180" i="7"/>
  <c r="P180" i="7"/>
  <c r="Q180" i="7"/>
  <c r="R180" i="7"/>
  <c r="S180" i="7"/>
  <c r="T180" i="7"/>
  <c r="U180" i="7"/>
  <c r="V180" i="7"/>
  <c r="W180" i="7"/>
  <c r="X180" i="7"/>
  <c r="Y180" i="7"/>
  <c r="Z180" i="7"/>
  <c r="AA180" i="7"/>
  <c r="AB180" i="7"/>
  <c r="AE180" i="7"/>
  <c r="AF180" i="7"/>
  <c r="AG180" i="7"/>
  <c r="AH180" i="7"/>
  <c r="AI180" i="7"/>
  <c r="AJ180" i="7"/>
  <c r="AK180" i="7"/>
  <c r="AL180" i="7"/>
  <c r="AM180" i="7"/>
  <c r="AN180" i="7"/>
  <c r="AO180" i="7"/>
  <c r="AP180" i="7"/>
  <c r="AQ180" i="7"/>
  <c r="AS180" i="7"/>
  <c r="AT180" i="7"/>
  <c r="AU180" i="7"/>
  <c r="AV180" i="7"/>
  <c r="AW180" i="7"/>
  <c r="L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AB181" i="7"/>
  <c r="AE181" i="7"/>
  <c r="AF181" i="7"/>
  <c r="AG181" i="7"/>
  <c r="AH181" i="7"/>
  <c r="AI181" i="7"/>
  <c r="AJ181" i="7"/>
  <c r="AK181" i="7"/>
  <c r="AL181" i="7"/>
  <c r="AM181" i="7"/>
  <c r="AN181" i="7"/>
  <c r="AO181" i="7"/>
  <c r="AP181" i="7"/>
  <c r="AQ181" i="7"/>
  <c r="AS181" i="7"/>
  <c r="AT181" i="7"/>
  <c r="AU181" i="7"/>
  <c r="AV181" i="7"/>
  <c r="AW181" i="7"/>
  <c r="L182" i="7"/>
  <c r="N182" i="7"/>
  <c r="O182" i="7"/>
  <c r="P182" i="7"/>
  <c r="Q182" i="7"/>
  <c r="R182" i="7"/>
  <c r="S182" i="7"/>
  <c r="T182" i="7"/>
  <c r="U182" i="7"/>
  <c r="V182" i="7"/>
  <c r="W182" i="7"/>
  <c r="X182" i="7"/>
  <c r="Y182" i="7"/>
  <c r="Z182" i="7"/>
  <c r="AA182" i="7"/>
  <c r="AB182" i="7"/>
  <c r="AE182" i="7"/>
  <c r="AF182" i="7"/>
  <c r="AG182" i="7"/>
  <c r="AH182" i="7"/>
  <c r="AI182" i="7"/>
  <c r="AJ182" i="7"/>
  <c r="AK182" i="7"/>
  <c r="AL182" i="7"/>
  <c r="AM182" i="7"/>
  <c r="AN182" i="7"/>
  <c r="AO182" i="7"/>
  <c r="AP182" i="7"/>
  <c r="AQ182" i="7"/>
  <c r="AS182" i="7"/>
  <c r="AT182" i="7"/>
  <c r="AU182" i="7"/>
  <c r="AV182" i="7"/>
  <c r="AW182" i="7"/>
  <c r="L201" i="7"/>
  <c r="N201" i="7"/>
  <c r="O201" i="7"/>
  <c r="P201" i="7"/>
  <c r="Q201" i="7"/>
  <c r="R201" i="7"/>
  <c r="S201" i="7"/>
  <c r="T201" i="7"/>
  <c r="U201" i="7"/>
  <c r="V201" i="7"/>
  <c r="W201" i="7"/>
  <c r="X201" i="7"/>
  <c r="Y201" i="7"/>
  <c r="Z201" i="7"/>
  <c r="AA201" i="7"/>
  <c r="AB201" i="7"/>
  <c r="AE201" i="7"/>
  <c r="AF201" i="7"/>
  <c r="AG201" i="7"/>
  <c r="AH201" i="7"/>
  <c r="AI201" i="7"/>
  <c r="AJ201" i="7"/>
  <c r="AK201" i="7"/>
  <c r="AL201" i="7"/>
  <c r="AM201" i="7"/>
  <c r="AN201" i="7"/>
  <c r="AO201" i="7"/>
  <c r="AP201" i="7"/>
  <c r="AQ201" i="7"/>
  <c r="AS201" i="7"/>
  <c r="AT201" i="7"/>
  <c r="AU201" i="7"/>
  <c r="AV201" i="7"/>
  <c r="AW201" i="7"/>
  <c r="L202" i="7"/>
  <c r="N202" i="7"/>
  <c r="O202" i="7"/>
  <c r="P202" i="7"/>
  <c r="Q202" i="7"/>
  <c r="R202" i="7"/>
  <c r="S202" i="7"/>
  <c r="T202" i="7"/>
  <c r="U202" i="7"/>
  <c r="V202" i="7"/>
  <c r="W202" i="7"/>
  <c r="X202" i="7"/>
  <c r="Y202" i="7"/>
  <c r="Z202" i="7"/>
  <c r="AA202" i="7"/>
  <c r="AB202" i="7"/>
  <c r="AE202" i="7"/>
  <c r="AF202" i="7"/>
  <c r="AG202" i="7"/>
  <c r="AH202" i="7"/>
  <c r="AI202" i="7"/>
  <c r="AJ202" i="7"/>
  <c r="AK202" i="7"/>
  <c r="AL202" i="7"/>
  <c r="AM202" i="7"/>
  <c r="AN202" i="7"/>
  <c r="AO202" i="7"/>
  <c r="AP202" i="7"/>
  <c r="AQ202" i="7"/>
  <c r="AS202" i="7"/>
  <c r="AT202" i="7"/>
  <c r="AU202" i="7"/>
  <c r="AV202" i="7"/>
  <c r="AW202" i="7"/>
  <c r="L203" i="7"/>
  <c r="N203" i="7"/>
  <c r="O203" i="7"/>
  <c r="P203" i="7"/>
  <c r="Q203" i="7"/>
  <c r="R203" i="7"/>
  <c r="S203" i="7"/>
  <c r="T203" i="7"/>
  <c r="U203" i="7"/>
  <c r="V203" i="7"/>
  <c r="W203" i="7"/>
  <c r="X203" i="7"/>
  <c r="Y203" i="7"/>
  <c r="Z203" i="7"/>
  <c r="AA203" i="7"/>
  <c r="AB203" i="7"/>
  <c r="AE203" i="7"/>
  <c r="AF203" i="7"/>
  <c r="AG203" i="7"/>
  <c r="AH203" i="7"/>
  <c r="AI203" i="7"/>
  <c r="AJ203" i="7"/>
  <c r="AK203" i="7"/>
  <c r="AL203" i="7"/>
  <c r="AM203" i="7"/>
  <c r="AN203" i="7"/>
  <c r="AO203" i="7"/>
  <c r="AP203" i="7"/>
  <c r="AQ203" i="7"/>
  <c r="AS203" i="7"/>
  <c r="AT203" i="7"/>
  <c r="AU203" i="7"/>
  <c r="AV203" i="7"/>
  <c r="AW203" i="7"/>
  <c r="L204" i="7"/>
  <c r="N204" i="7"/>
  <c r="O204" i="7"/>
  <c r="P204" i="7"/>
  <c r="Q204" i="7"/>
  <c r="R204" i="7"/>
  <c r="S204" i="7"/>
  <c r="T204" i="7"/>
  <c r="U204" i="7"/>
  <c r="V204" i="7"/>
  <c r="W204" i="7"/>
  <c r="X204" i="7"/>
  <c r="Y204" i="7"/>
  <c r="Z204" i="7"/>
  <c r="AA204" i="7"/>
  <c r="AB204" i="7"/>
  <c r="AE204" i="7"/>
  <c r="AF204" i="7"/>
  <c r="AG204" i="7"/>
  <c r="AH204" i="7"/>
  <c r="AI204" i="7"/>
  <c r="AJ204" i="7"/>
  <c r="AK204" i="7"/>
  <c r="AL204" i="7"/>
  <c r="AM204" i="7"/>
  <c r="AN204" i="7"/>
  <c r="AO204" i="7"/>
  <c r="AP204" i="7"/>
  <c r="AQ204" i="7"/>
  <c r="AS204" i="7"/>
  <c r="AT204" i="7"/>
  <c r="AU204" i="7"/>
  <c r="AV204" i="7"/>
  <c r="AW204" i="7"/>
  <c r="L205" i="7"/>
  <c r="N205" i="7"/>
  <c r="O205" i="7"/>
  <c r="P205" i="7"/>
  <c r="Q205" i="7"/>
  <c r="R205" i="7"/>
  <c r="S205" i="7"/>
  <c r="T205" i="7"/>
  <c r="U205" i="7"/>
  <c r="V205" i="7"/>
  <c r="W205" i="7"/>
  <c r="X205" i="7"/>
  <c r="Y205" i="7"/>
  <c r="Z205" i="7"/>
  <c r="AA205" i="7"/>
  <c r="AB205" i="7"/>
  <c r="AE205" i="7"/>
  <c r="AF205" i="7"/>
  <c r="AG205" i="7"/>
  <c r="AH205" i="7"/>
  <c r="AI205" i="7"/>
  <c r="AJ205" i="7"/>
  <c r="AK205" i="7"/>
  <c r="AL205" i="7"/>
  <c r="AM205" i="7"/>
  <c r="AN205" i="7"/>
  <c r="AO205" i="7"/>
  <c r="AP205" i="7"/>
  <c r="AQ205" i="7"/>
  <c r="AS205" i="7"/>
  <c r="AT205" i="7"/>
  <c r="AU205" i="7"/>
  <c r="AV205" i="7"/>
  <c r="AW205" i="7"/>
  <c r="L206" i="7"/>
  <c r="N206" i="7"/>
  <c r="O206" i="7"/>
  <c r="P206" i="7"/>
  <c r="Q206" i="7"/>
  <c r="R206" i="7"/>
  <c r="S206" i="7"/>
  <c r="T206" i="7"/>
  <c r="U206" i="7"/>
  <c r="V206" i="7"/>
  <c r="W206" i="7"/>
  <c r="X206" i="7"/>
  <c r="Y206" i="7"/>
  <c r="Z206" i="7"/>
  <c r="AA206" i="7"/>
  <c r="AB206" i="7"/>
  <c r="AE206" i="7"/>
  <c r="AF206" i="7"/>
  <c r="AG206" i="7"/>
  <c r="AH206" i="7"/>
  <c r="AI206" i="7"/>
  <c r="AJ206" i="7"/>
  <c r="AK206" i="7"/>
  <c r="AL206" i="7"/>
  <c r="AM206" i="7"/>
  <c r="AN206" i="7"/>
  <c r="AO206" i="7"/>
  <c r="AP206" i="7"/>
  <c r="AQ206" i="7"/>
  <c r="AS206" i="7"/>
  <c r="AT206" i="7"/>
  <c r="AU206" i="7"/>
  <c r="AV206" i="7"/>
  <c r="AW206" i="7"/>
  <c r="L207" i="7"/>
  <c r="N207" i="7"/>
  <c r="O207" i="7"/>
  <c r="P207" i="7"/>
  <c r="Q207" i="7"/>
  <c r="R207" i="7"/>
  <c r="S207" i="7"/>
  <c r="T207" i="7"/>
  <c r="U207" i="7"/>
  <c r="V207" i="7"/>
  <c r="W207" i="7"/>
  <c r="X207" i="7"/>
  <c r="Y207" i="7"/>
  <c r="Z207" i="7"/>
  <c r="AA207" i="7"/>
  <c r="AB207" i="7"/>
  <c r="AE207" i="7"/>
  <c r="AF207" i="7"/>
  <c r="AG207" i="7"/>
  <c r="AH207" i="7"/>
  <c r="AI207" i="7"/>
  <c r="AJ207" i="7"/>
  <c r="AK207" i="7"/>
  <c r="AL207" i="7"/>
  <c r="AM207" i="7"/>
  <c r="AN207" i="7"/>
  <c r="AO207" i="7"/>
  <c r="AP207" i="7"/>
  <c r="AQ207" i="7"/>
  <c r="AS207" i="7"/>
  <c r="AT207" i="7"/>
  <c r="AU207" i="7"/>
  <c r="AV207" i="7"/>
  <c r="AW207" i="7"/>
  <c r="L209" i="7"/>
  <c r="N209" i="7"/>
  <c r="O209" i="7"/>
  <c r="P209" i="7"/>
  <c r="Q209" i="7"/>
  <c r="R209" i="7"/>
  <c r="S209" i="7"/>
  <c r="T209" i="7"/>
  <c r="U209" i="7"/>
  <c r="V209" i="7"/>
  <c r="W209" i="7"/>
  <c r="X209" i="7"/>
  <c r="Y209" i="7"/>
  <c r="Z209" i="7"/>
  <c r="AA209" i="7"/>
  <c r="AB209" i="7"/>
  <c r="AE209" i="7"/>
  <c r="AF209" i="7"/>
  <c r="AG209" i="7"/>
  <c r="AH209" i="7"/>
  <c r="AI209" i="7"/>
  <c r="AJ209" i="7"/>
  <c r="AK209" i="7"/>
  <c r="AL209" i="7"/>
  <c r="AM209" i="7"/>
  <c r="AN209" i="7"/>
  <c r="AO209" i="7"/>
  <c r="AP209" i="7"/>
  <c r="AQ209" i="7"/>
  <c r="AS209" i="7"/>
  <c r="AT209" i="7"/>
  <c r="AU209" i="7"/>
  <c r="AV209" i="7"/>
  <c r="AW209" i="7"/>
  <c r="AW13" i="7"/>
  <c r="AV13" i="7"/>
  <c r="AU13" i="7"/>
  <c r="AT13" i="7"/>
  <c r="AS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L424" i="7" l="1"/>
  <c r="AD157" i="7" l="1"/>
  <c r="AD131" i="7"/>
  <c r="AD44" i="7"/>
  <c r="AD133" i="7"/>
  <c r="AD41" i="7"/>
  <c r="AD130" i="7"/>
  <c r="AD204" i="7"/>
  <c r="AD46" i="7"/>
  <c r="AD43" i="7"/>
  <c r="AD132" i="7"/>
  <c r="AD206" i="7"/>
  <c r="AD203" i="7"/>
  <c r="AD205" i="7"/>
  <c r="AD45" i="7"/>
  <c r="AD42" i="7"/>
  <c r="AD47" i="7"/>
  <c r="AD202" i="7"/>
  <c r="AD207" i="7"/>
  <c r="AD40" i="7"/>
  <c r="AD129" i="7"/>
  <c r="AC335" i="7"/>
  <c r="AC338" i="7"/>
  <c r="AC333" i="7"/>
  <c r="AC336" i="7"/>
  <c r="AC337" i="7"/>
  <c r="AC339" i="7"/>
  <c r="AC334" i="7"/>
  <c r="AC163" i="7"/>
  <c r="AC160" i="7"/>
  <c r="AC158" i="7"/>
  <c r="AC162" i="7"/>
  <c r="AC166" i="7"/>
  <c r="AC159" i="7"/>
  <c r="AC161" i="7"/>
  <c r="AD240" i="7"/>
  <c r="AD128" i="7"/>
  <c r="AD201" i="7"/>
  <c r="AD178" i="7"/>
  <c r="AD48" i="7"/>
  <c r="AD243" i="7"/>
  <c r="AD242" i="7"/>
  <c r="AD244" i="7"/>
  <c r="AD182" i="7"/>
  <c r="AD181" i="7"/>
  <c r="AD14" i="7"/>
  <c r="AD16" i="7"/>
  <c r="AD15" i="7"/>
  <c r="AD180" i="7"/>
  <c r="AC44" i="7"/>
  <c r="AC133" i="7"/>
  <c r="AC41" i="7"/>
  <c r="AC130" i="7"/>
  <c r="AC204" i="7"/>
  <c r="AC206" i="7"/>
  <c r="AC205" i="7"/>
  <c r="AC46" i="7"/>
  <c r="AC43" i="7"/>
  <c r="AC132" i="7"/>
  <c r="AC203" i="7"/>
  <c r="AC45" i="7"/>
  <c r="AC42" i="7"/>
  <c r="AC131" i="7"/>
  <c r="AC242" i="7"/>
  <c r="AC243" i="7"/>
  <c r="AC244" i="7"/>
  <c r="AC14" i="7"/>
  <c r="AC182" i="7"/>
  <c r="AC16" i="7"/>
  <c r="AC181" i="7"/>
  <c r="AC15" i="7"/>
  <c r="AC180" i="7"/>
  <c r="AC13" i="7"/>
  <c r="AC17" i="7"/>
  <c r="AD335" i="7"/>
  <c r="AD338" i="7"/>
  <c r="AD333" i="7"/>
  <c r="AD334" i="7"/>
  <c r="AD336" i="7"/>
  <c r="AD339" i="7"/>
  <c r="AD337" i="7"/>
  <c r="AD158" i="7"/>
  <c r="AD166" i="7"/>
  <c r="AD163" i="7"/>
  <c r="AD160" i="7"/>
  <c r="AD162" i="7"/>
  <c r="AD159" i="7"/>
  <c r="AD161" i="7"/>
  <c r="AD17" i="7"/>
  <c r="AD13" i="7"/>
  <c r="AC157" i="7"/>
  <c r="AC241" i="7"/>
  <c r="AC179" i="7"/>
  <c r="AD211" i="7"/>
  <c r="AD210" i="7"/>
  <c r="AD109" i="7"/>
  <c r="AD106" i="7"/>
  <c r="AD165" i="7"/>
  <c r="AD209" i="7"/>
  <c r="AD108" i="7"/>
  <c r="AD107" i="7"/>
  <c r="AD110" i="7"/>
  <c r="AD164" i="7"/>
  <c r="AD241" i="7"/>
  <c r="AD179" i="7"/>
  <c r="AC207" i="7"/>
  <c r="AC202" i="7"/>
  <c r="AC40" i="7"/>
  <c r="AC129" i="7"/>
  <c r="AC47" i="7"/>
  <c r="AC210" i="7" l="1"/>
  <c r="AC211" i="7"/>
  <c r="AC109" i="7"/>
  <c r="AC106" i="7"/>
  <c r="AC165" i="7"/>
  <c r="AC209" i="7"/>
  <c r="AC108" i="7"/>
  <c r="AC110" i="7"/>
  <c r="AC164" i="7"/>
  <c r="AC107" i="7"/>
  <c r="AC240" i="7"/>
  <c r="AC178" i="7"/>
  <c r="AC201" i="7"/>
  <c r="AC128" i="7"/>
  <c r="AC48" i="7"/>
</calcChain>
</file>

<file path=xl/sharedStrings.xml><?xml version="1.0" encoding="utf-8"?>
<sst xmlns="http://schemas.openxmlformats.org/spreadsheetml/2006/main" count="2033" uniqueCount="219">
  <si>
    <t>NOTES:</t>
  </si>
  <si>
    <t>UNIT TYPE</t>
  </si>
  <si>
    <t>BED SPACES</t>
  </si>
  <si>
    <t>ASPECT</t>
  </si>
  <si>
    <t>UNIT
NUMBER</t>
  </si>
  <si>
    <t>CAR
PARKING
SPACES</t>
  </si>
  <si>
    <t>HOUSES / APARTMENTS</t>
  </si>
  <si>
    <t xml:space="preserve">FLOOR TO CEILING HEIGHT </t>
  </si>
  <si>
    <t>Client: Quintain Developments Ireland Ltd.</t>
  </si>
  <si>
    <t>UNIT ORIENTATION</t>
  </si>
  <si>
    <t>NORTH / SOUTH</t>
  </si>
  <si>
    <t>EAST / WEST</t>
  </si>
  <si>
    <t>NE/SW</t>
  </si>
  <si>
    <t>NW/SE</t>
  </si>
  <si>
    <t>N / W / S</t>
  </si>
  <si>
    <t>N / E / S</t>
  </si>
  <si>
    <r>
      <t xml:space="preserve">LIVING ROOM AREA </t>
    </r>
    <r>
      <rPr>
        <b/>
        <sz val="10"/>
        <color rgb="FF00B050"/>
        <rFont val="Arial"/>
        <family val="2"/>
      </rPr>
      <t>(II)</t>
    </r>
  </si>
  <si>
    <r>
      <t xml:space="preserve">LIVING/DINING/KITCHEN TOTAL AREA </t>
    </r>
    <r>
      <rPr>
        <b/>
        <sz val="10"/>
        <color rgb="FF00B050"/>
        <rFont val="Arial"/>
        <family val="2"/>
      </rPr>
      <t>(II)</t>
    </r>
  </si>
  <si>
    <r>
      <t xml:space="preserve">LIVING ROOM MIN WIDTH </t>
    </r>
    <r>
      <rPr>
        <b/>
        <sz val="10"/>
        <color rgb="FF00B050"/>
        <rFont val="Arial"/>
        <family val="2"/>
      </rPr>
      <t>(II)</t>
    </r>
  </si>
  <si>
    <r>
      <t xml:space="preserve">BEDROOM AREAS </t>
    </r>
    <r>
      <rPr>
        <b/>
        <sz val="10"/>
        <color rgb="FF00B050"/>
        <rFont val="Arial"/>
        <family val="2"/>
      </rPr>
      <t>(II)</t>
    </r>
  </si>
  <si>
    <r>
      <t xml:space="preserve">BEDROOM TOTAL AREA </t>
    </r>
    <r>
      <rPr>
        <b/>
        <sz val="10"/>
        <color rgb="FF00B050"/>
        <rFont val="Arial"/>
        <family val="2"/>
      </rPr>
      <t>(II)</t>
    </r>
  </si>
  <si>
    <r>
      <t xml:space="preserve">BEDROOM MIN. WIDTH </t>
    </r>
    <r>
      <rPr>
        <b/>
        <sz val="10"/>
        <color rgb="FF00B050"/>
        <rFont val="Arial"/>
        <family val="2"/>
      </rPr>
      <t>(II)</t>
    </r>
  </si>
  <si>
    <r>
      <t>STORAGE</t>
    </r>
    <r>
      <rPr>
        <sz val="10"/>
        <color indexed="10"/>
        <rFont val="Arial"/>
        <family val="2"/>
      </rPr>
      <t xml:space="preserve"> </t>
    </r>
    <r>
      <rPr>
        <b/>
        <sz val="10"/>
        <color rgb="FF00B050"/>
        <rFont val="Arial"/>
        <family val="2"/>
      </rPr>
      <t>(II)</t>
    </r>
  </si>
  <si>
    <r>
      <t xml:space="preserve">AREA </t>
    </r>
    <r>
      <rPr>
        <b/>
        <sz val="12"/>
        <color rgb="FFC00000"/>
        <rFont val="Arial"/>
        <family val="2"/>
      </rPr>
      <t>(III)</t>
    </r>
  </si>
  <si>
    <r>
      <rPr>
        <b/>
        <sz val="10"/>
        <color rgb="FF0070C0"/>
        <rFont val="Arial"/>
        <family val="2"/>
      </rPr>
      <t>(I)</t>
    </r>
    <r>
      <rPr>
        <sz val="10"/>
        <color rgb="FF0070C0"/>
        <rFont val="Arial"/>
        <family val="2"/>
      </rPr>
      <t xml:space="preserve"> MINIMUM COMPULSORY DESIGN STANDARDS IN "GUIDELINES FOR PLANNING AUTHORITIES" 2018 FOR APARTMENTS (AND DUPLEX UNITS) SHOWN IN BLUE FOR CLARITY</t>
    </r>
  </si>
  <si>
    <r>
      <rPr>
        <b/>
        <sz val="10"/>
        <color rgb="FF00B050"/>
        <rFont val="Arial"/>
        <family val="2"/>
      </rPr>
      <t>(II)</t>
    </r>
    <r>
      <rPr>
        <sz val="10"/>
        <color rgb="FF00B050"/>
        <rFont val="Arial"/>
        <family val="2"/>
      </rPr>
      <t xml:space="preserve"> INDICATIVE DESIGN STANDARDS IN "QUALITY HOUSING FOR SUSTAINABILE COMMUNITIES" 2007 FOR HOUSES SHOWN IN GREEN FOR CLARITY</t>
    </r>
  </si>
  <si>
    <r>
      <rPr>
        <b/>
        <sz val="10"/>
        <color rgb="FFC00000"/>
        <rFont val="Arial"/>
        <family val="2"/>
      </rPr>
      <t>(III)</t>
    </r>
    <r>
      <rPr>
        <sz val="10"/>
        <color rgb="FFC00000"/>
        <rFont val="Arial"/>
        <family val="2"/>
      </rPr>
      <t xml:space="preserve"> MINIMUM FLOOR AREA STANDARD &amp; PRIVATE OPEN SPACE AREAS DICTATED BY SOUTH DUBLIN COUNTY COUNCIL DEVELOPMENT PLAN 2016 - 2022, SHOWN IN RED FOR CLARITY</t>
    </r>
  </si>
  <si>
    <r>
      <rPr>
        <b/>
        <sz val="10"/>
        <color rgb="FFFF6600"/>
        <rFont val="Arial"/>
        <family val="2"/>
      </rPr>
      <t>(G)</t>
    </r>
    <r>
      <rPr>
        <sz val="10"/>
        <color rgb="FFFF6600"/>
        <rFont val="Arial"/>
        <family val="2"/>
      </rPr>
      <t xml:space="preserve"> REFER TO SITE PLAN FOR GARDEN AREAS</t>
    </r>
  </si>
  <si>
    <r>
      <t xml:space="preserve">PRIVATE OPEN SPACE </t>
    </r>
    <r>
      <rPr>
        <b/>
        <sz val="10"/>
        <color rgb="FFC00000"/>
        <rFont val="Arial"/>
        <family val="2"/>
      </rPr>
      <t>(III)</t>
    </r>
  </si>
  <si>
    <t>STREET</t>
  </si>
  <si>
    <t>STREET NAME IRISH</t>
  </si>
  <si>
    <t>GROUND</t>
  </si>
  <si>
    <t>FIRST</t>
  </si>
  <si>
    <t>SECOND</t>
  </si>
  <si>
    <t>PHASE1</t>
  </si>
  <si>
    <t>T2</t>
  </si>
  <si>
    <t>T6</t>
  </si>
  <si>
    <t>T5</t>
  </si>
  <si>
    <t>T9</t>
  </si>
  <si>
    <t>T1</t>
  </si>
  <si>
    <t>T8</t>
  </si>
  <si>
    <t>T10</t>
  </si>
  <si>
    <t>T7</t>
  </si>
  <si>
    <t>T3</t>
  </si>
  <si>
    <t>T4</t>
  </si>
  <si>
    <t xml:space="preserve">PLANNING </t>
  </si>
  <si>
    <t>NUMBER</t>
  </si>
  <si>
    <t>NAME</t>
  </si>
  <si>
    <t>PHASE</t>
  </si>
  <si>
    <t>ZONE</t>
  </si>
  <si>
    <t>REFERENCE NUMBER</t>
  </si>
  <si>
    <t>Project Number: 6268</t>
  </si>
  <si>
    <t>(O) 2 Bed - Corner Unit (1 st)</t>
  </si>
  <si>
    <t>(P) 3 Bed - Corner Unit (2 st)</t>
  </si>
  <si>
    <t>N/A</t>
  </si>
  <si>
    <t>(D2-A) 3 Bed - End Terrace (2 st)</t>
  </si>
  <si>
    <t>(F3) 3 Bed - Mid Terrace (2 st)</t>
  </si>
  <si>
    <t>BLOCK07</t>
  </si>
  <si>
    <t>BLOCK06</t>
  </si>
  <si>
    <t>BLOCK05</t>
  </si>
  <si>
    <t>BLOCK04</t>
  </si>
  <si>
    <t>(L1) 2 Bed -  Mid Terrace (2 st)</t>
  </si>
  <si>
    <t>BLOCK03</t>
  </si>
  <si>
    <t>NEWCASTLE ROAD</t>
  </si>
  <si>
    <t>(M2) 3 Bed -  End Terrace (2 st)</t>
  </si>
  <si>
    <t>(M1) 3 Bed -  Mid Terrace (2 st)</t>
  </si>
  <si>
    <t>(M3) 3 Bed -  End Terrace (2 st)</t>
  </si>
  <si>
    <t>HOUSE NAMING AND NUMBERING SCHEDULE</t>
  </si>
  <si>
    <t>ADAMSTOWN EXTENSION - CLONBURRIS SDZ - RESIDENTIAL DEVELOPMENT  (SOUTH DUBLIN COUNTY)</t>
  </si>
  <si>
    <t>HOUSE / APT</t>
  </si>
  <si>
    <t xml:space="preserve">Unit Type B1 - 2 Bed </t>
  </si>
  <si>
    <t xml:space="preserve">Unit Type A1- 1 Bed </t>
  </si>
  <si>
    <t>Unit Type A2 - 1 Bed (+10%)</t>
  </si>
  <si>
    <t>Unit Type B3- 2 Bed</t>
  </si>
  <si>
    <t>Unit Type B2.1- 2 Bed</t>
  </si>
  <si>
    <t>Unit Type B2.2 - 2 Bed</t>
  </si>
  <si>
    <t>Apartment 01</t>
  </si>
  <si>
    <t>Apartment 02</t>
  </si>
  <si>
    <t>Apartment 03</t>
  </si>
  <si>
    <t>Apartment 04</t>
  </si>
  <si>
    <t>Apartment 05</t>
  </si>
  <si>
    <t>Apartment 06</t>
  </si>
  <si>
    <t>Apartment 07</t>
  </si>
  <si>
    <t>Apartment 08</t>
  </si>
  <si>
    <t>Apartment 09</t>
  </si>
  <si>
    <t>Apartment 10</t>
  </si>
  <si>
    <t>BUILDING</t>
  </si>
  <si>
    <t>TERRACE /</t>
  </si>
  <si>
    <t>LEVEL</t>
  </si>
  <si>
    <t>FLOOR /</t>
  </si>
  <si>
    <t>LEVEL 01</t>
  </si>
  <si>
    <t>LEVEL 02</t>
  </si>
  <si>
    <t>LEVEL 03</t>
  </si>
  <si>
    <t>LEVEL 04</t>
  </si>
  <si>
    <t>LEVEL 05</t>
  </si>
  <si>
    <t>LEVEL 00</t>
  </si>
  <si>
    <t>B1</t>
  </si>
  <si>
    <t>B2</t>
  </si>
  <si>
    <t>HERONS LOCK VIEW</t>
  </si>
  <si>
    <t>HERONS LOCK CLOSE</t>
  </si>
  <si>
    <t>HERONS LOCK WAY</t>
  </si>
  <si>
    <t>HERONS LOCK DRIVE</t>
  </si>
  <si>
    <t>HERONS LOCK RISE</t>
  </si>
  <si>
    <t>HERONS LOCK ROAD</t>
  </si>
  <si>
    <t>HERONS LOCK PARK</t>
  </si>
  <si>
    <t>HERONS LOCK GATE</t>
  </si>
  <si>
    <t>HERONS LOCK HOUSE, NEWCASTLE ROAD</t>
  </si>
  <si>
    <t>HERONS LOCK MANOR, NEWCASTLE ROAD</t>
  </si>
  <si>
    <t>HERONS LOCK AVENUE</t>
  </si>
  <si>
    <t>Apartment 101</t>
  </si>
  <si>
    <t>Apartment 102</t>
  </si>
  <si>
    <t>Apartment 103</t>
  </si>
  <si>
    <t>Apartment 104</t>
  </si>
  <si>
    <t>Apartment 105</t>
  </si>
  <si>
    <t>Apartment 106</t>
  </si>
  <si>
    <t>Apartment 107</t>
  </si>
  <si>
    <t>Apartment 108</t>
  </si>
  <si>
    <t>Apartment 109</t>
  </si>
  <si>
    <t>Apartment 110</t>
  </si>
  <si>
    <t>Apartment 111</t>
  </si>
  <si>
    <t>Apartment 112</t>
  </si>
  <si>
    <t>Apartment 213</t>
  </si>
  <si>
    <t>Apartment 214</t>
  </si>
  <si>
    <t>Apartment 215</t>
  </si>
  <si>
    <t>Apartment 216</t>
  </si>
  <si>
    <t>Apartment 217</t>
  </si>
  <si>
    <t>Apartment 218</t>
  </si>
  <si>
    <t>Apartment 219</t>
  </si>
  <si>
    <t>Apartment 220</t>
  </si>
  <si>
    <t>Apartment 221</t>
  </si>
  <si>
    <t>Apartment 222</t>
  </si>
  <si>
    <t>Apartment 223</t>
  </si>
  <si>
    <t>Apartment 224</t>
  </si>
  <si>
    <t>Apartment 325</t>
  </si>
  <si>
    <t>Apartment 326</t>
  </si>
  <si>
    <t>Apartment 327</t>
  </si>
  <si>
    <t>Apartment 328</t>
  </si>
  <si>
    <t>Apartment 329</t>
  </si>
  <si>
    <t>Apartment 330</t>
  </si>
  <si>
    <t>Apartment 331</t>
  </si>
  <si>
    <t>Apartment 332</t>
  </si>
  <si>
    <t>Apartment 333</t>
  </si>
  <si>
    <t>Apartment 334</t>
  </si>
  <si>
    <t>Apartment 335</t>
  </si>
  <si>
    <t>Apartment 336</t>
  </si>
  <si>
    <t>Apartment 437</t>
  </si>
  <si>
    <t>Apartment 438</t>
  </si>
  <si>
    <t>Apartment 439</t>
  </si>
  <si>
    <t>Apartment 440</t>
  </si>
  <si>
    <t>Apartment 441</t>
  </si>
  <si>
    <t>Apartment 442</t>
  </si>
  <si>
    <t>Apartment 443</t>
  </si>
  <si>
    <t>Apartment 444</t>
  </si>
  <si>
    <t>Apartment 545</t>
  </si>
  <si>
    <t>Apartment 546</t>
  </si>
  <si>
    <t>Apartment 547</t>
  </si>
  <si>
    <t>Apartment 548</t>
  </si>
  <si>
    <t>Apartment 549</t>
  </si>
  <si>
    <t>Apartment 550</t>
  </si>
  <si>
    <t>Apartment 113</t>
  </si>
  <si>
    <t>Apartment 114</t>
  </si>
  <si>
    <t>Apartment 115</t>
  </si>
  <si>
    <t>Apartment 116</t>
  </si>
  <si>
    <t>Apartment 117</t>
  </si>
  <si>
    <t>Apartment 118</t>
  </si>
  <si>
    <t>Apartment 119</t>
  </si>
  <si>
    <t>Apartment 120</t>
  </si>
  <si>
    <t>Apartment 121</t>
  </si>
  <si>
    <t>Apartment 122</t>
  </si>
  <si>
    <t>Apartment 225</t>
  </si>
  <si>
    <t>Apartment 226</t>
  </si>
  <si>
    <t>Apartment 227</t>
  </si>
  <si>
    <t>Apartment 228</t>
  </si>
  <si>
    <t>Apartment 229</t>
  </si>
  <si>
    <t>Apartment 230</t>
  </si>
  <si>
    <t>Apartment 231</t>
  </si>
  <si>
    <t>Apartment 232</t>
  </si>
  <si>
    <t>Apartment 233</t>
  </si>
  <si>
    <t>Apartment 234</t>
  </si>
  <si>
    <t>Apartment 337</t>
  </si>
  <si>
    <t>Apartment 338</t>
  </si>
  <si>
    <t>Apartment 339</t>
  </si>
  <si>
    <t>Apartment 340</t>
  </si>
  <si>
    <t>Apartment 341</t>
  </si>
  <si>
    <t>Apartment 342</t>
  </si>
  <si>
    <t>Apartment 343</t>
  </si>
  <si>
    <t>Apartment 344</t>
  </si>
  <si>
    <t>Apartment 345</t>
  </si>
  <si>
    <t>Apartment 346</t>
  </si>
  <si>
    <t>Apartment 447</t>
  </si>
  <si>
    <t>Apartment 448</t>
  </si>
  <si>
    <t>Apartment 449</t>
  </si>
  <si>
    <t>Apartment 450</t>
  </si>
  <si>
    <t>Apartment 451</t>
  </si>
  <si>
    <t>Apartment 452</t>
  </si>
  <si>
    <t>Apartment 453</t>
  </si>
  <si>
    <t>Apartment 454</t>
  </si>
  <si>
    <t>Apartment 455</t>
  </si>
  <si>
    <t>Apartment 456</t>
  </si>
  <si>
    <t>Apartment 457</t>
  </si>
  <si>
    <t>Apartment 458</t>
  </si>
  <si>
    <t>Apartment 559</t>
  </si>
  <si>
    <t>Apartment 560</t>
  </si>
  <si>
    <t>Apartment 561</t>
  </si>
  <si>
    <t>Apartment 562</t>
  </si>
  <si>
    <t>Apartment 563</t>
  </si>
  <si>
    <t>Apartment 564</t>
  </si>
  <si>
    <t>RADHARC LOC NA gCORR RÉISC</t>
  </si>
  <si>
    <t>CLÓS LOC NA gCORR RÉISC</t>
  </si>
  <si>
    <t>BEALACH LOC NA gCORR RÉISC</t>
  </si>
  <si>
    <t>ASCAILL LOC NA gCORR RÉISC</t>
  </si>
  <si>
    <t>CÉIDE LOC NA gCORR RÉISC</t>
  </si>
  <si>
    <t>ARD LOC NA gCORR RÉISC</t>
  </si>
  <si>
    <t>BÓTHAR LOC NA gCORR RÉISC</t>
  </si>
  <si>
    <t>PÁIRC LOC NA gCORR RÉISC</t>
  </si>
  <si>
    <t>GEATA LOC NA gCORR RÉISC</t>
  </si>
  <si>
    <t>TEACH LOC NA gCORR RÉISC, BAILE AN CHAISLEÁIN NUA</t>
  </si>
  <si>
    <t>BAILE AN CHAISLEÁIN NUA</t>
  </si>
  <si>
    <t>MAINÉAR LOC NA gCORR RÉISC, BAILE AN CHAISLEÁIN 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</si>
</sst>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3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sz val="10"/>
      <color rgb="FFC00000"/>
      <name val="Arial"/>
      <family val="2"/>
    </font>
    <font>
      <b/>
      <sz val="10"/>
      <color rgb="FF0070C0"/>
      <name val="Arial"/>
      <family val="2"/>
    </font>
    <font>
      <sz val="10"/>
      <color rgb="FFFF6600"/>
      <name val="Arial"/>
      <family val="2"/>
    </font>
    <font>
      <b/>
      <sz val="10"/>
      <color rgb="FFFF6600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B81F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93FF"/>
        <bgColor indexed="64"/>
      </patternFill>
    </fill>
    <fill>
      <patternFill patternType="solid">
        <fgColor rgb="FFFFFF3F"/>
        <bgColor indexed="64"/>
      </patternFill>
    </fill>
    <fill>
      <patternFill patternType="solid">
        <fgColor rgb="FFDCB9FF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F9C6B"/>
        <bgColor indexed="64"/>
      </patternFill>
    </fill>
    <fill>
      <patternFill patternType="solid">
        <fgColor rgb="FFFDE565"/>
        <bgColor indexed="64"/>
      </patternFill>
    </fill>
    <fill>
      <patternFill patternType="solid">
        <fgColor rgb="FF7AAFDF"/>
        <bgColor indexed="64"/>
      </patternFill>
    </fill>
    <fill>
      <patternFill patternType="solid">
        <fgColor rgb="FF159992"/>
        <bgColor indexed="64"/>
      </patternFill>
    </fill>
    <fill>
      <patternFill patternType="solid">
        <fgColor rgb="FF98F5D5"/>
        <bgColor indexed="64"/>
      </patternFill>
    </fill>
    <fill>
      <patternFill patternType="solid">
        <fgColor rgb="FFB36565"/>
        <bgColor indexed="64"/>
      </patternFill>
    </fill>
    <fill>
      <patternFill patternType="solid">
        <fgColor rgb="FF9085E0"/>
        <bgColor indexed="64"/>
      </patternFill>
    </fill>
    <fill>
      <patternFill patternType="solid">
        <fgColor rgb="FFFF80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8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8991E"/>
        <bgColor indexed="64"/>
      </patternFill>
    </fill>
    <fill>
      <patternFill patternType="solid">
        <fgColor rgb="FFF7ABAE"/>
        <bgColor indexed="64"/>
      </patternFill>
    </fill>
    <fill>
      <patternFill patternType="solid">
        <fgColor rgb="FFF27172"/>
        <bgColor indexed="64"/>
      </patternFill>
    </fill>
    <fill>
      <patternFill patternType="solid">
        <fgColor rgb="FFF267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1" fillId="5" borderId="12" xfId="0" applyNumberFormat="1" applyFont="1" applyFill="1" applyBorder="1"/>
    <xf numFmtId="164" fontId="7" fillId="5" borderId="12" xfId="0" applyNumberFormat="1" applyFont="1" applyFill="1" applyBorder="1" applyAlignment="1">
      <alignment horizontal="center"/>
    </xf>
    <xf numFmtId="164" fontId="1" fillId="6" borderId="12" xfId="0" applyNumberFormat="1" applyFont="1" applyFill="1" applyBorder="1"/>
    <xf numFmtId="164" fontId="7" fillId="6" borderId="12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164" fontId="7" fillId="8" borderId="12" xfId="0" applyNumberFormat="1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164" fontId="7" fillId="8" borderId="15" xfId="0" applyNumberFormat="1" applyFont="1" applyFill="1" applyBorder="1" applyAlignment="1">
      <alignment horizontal="center"/>
    </xf>
    <xf numFmtId="164" fontId="7" fillId="9" borderId="12" xfId="0" applyNumberFormat="1" applyFont="1" applyFill="1" applyBorder="1" applyAlignment="1">
      <alignment horizontal="center"/>
    </xf>
    <xf numFmtId="164" fontId="7" fillId="9" borderId="15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64" fontId="7" fillId="5" borderId="15" xfId="0" applyNumberFormat="1" applyFont="1" applyFill="1" applyBorder="1" applyAlignment="1">
      <alignment horizontal="center"/>
    </xf>
    <xf numFmtId="164" fontId="7" fillId="10" borderId="12" xfId="0" applyNumberFormat="1" applyFont="1" applyFill="1" applyBorder="1" applyAlignment="1">
      <alignment horizontal="center"/>
    </xf>
    <xf numFmtId="164" fontId="1" fillId="8" borderId="2" xfId="0" applyNumberFormat="1" applyFont="1" applyFill="1" applyBorder="1"/>
    <xf numFmtId="1" fontId="7" fillId="7" borderId="12" xfId="0" applyNumberFormat="1" applyFont="1" applyFill="1" applyBorder="1" applyAlignment="1">
      <alignment horizontal="center"/>
    </xf>
    <xf numFmtId="164" fontId="7" fillId="7" borderId="15" xfId="0" applyNumberFormat="1" applyFont="1" applyFill="1" applyBorder="1" applyAlignment="1">
      <alignment horizontal="center"/>
    </xf>
    <xf numFmtId="1" fontId="7" fillId="6" borderId="12" xfId="0" applyNumberFormat="1" applyFont="1" applyFill="1" applyBorder="1" applyAlignment="1">
      <alignment horizontal="center"/>
    </xf>
    <xf numFmtId="164" fontId="7" fillId="6" borderId="15" xfId="0" applyNumberFormat="1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4" fontId="13" fillId="6" borderId="12" xfId="0" applyNumberFormat="1" applyFont="1" applyFill="1" applyBorder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left"/>
    </xf>
    <xf numFmtId="16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3" fillId="10" borderId="12" xfId="0" applyNumberFormat="1" applyFont="1" applyFill="1" applyBorder="1" applyAlignment="1">
      <alignment horizontal="center"/>
    </xf>
    <xf numFmtId="164" fontId="7" fillId="10" borderId="15" xfId="0" applyNumberFormat="1" applyFont="1" applyFill="1" applyBorder="1" applyAlignment="1">
      <alignment horizontal="center"/>
    </xf>
    <xf numFmtId="164" fontId="13" fillId="9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" fontId="7" fillId="9" borderId="12" xfId="0" applyNumberFormat="1" applyFont="1" applyFill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64" fontId="13" fillId="8" borderId="12" xfId="0" applyNumberFormat="1" applyFont="1" applyFill="1" applyBorder="1" applyAlignment="1">
      <alignment horizontal="center"/>
    </xf>
    <xf numFmtId="1" fontId="7" fillId="8" borderId="12" xfId="0" applyNumberFormat="1" applyFont="1" applyFill="1" applyBorder="1" applyAlignment="1">
      <alignment horizontal="center"/>
    </xf>
    <xf numFmtId="165" fontId="7" fillId="3" borderId="12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164" fontId="1" fillId="7" borderId="12" xfId="0" applyNumberFormat="1" applyFont="1" applyFill="1" applyBorder="1"/>
    <xf numFmtId="164" fontId="1" fillId="10" borderId="12" xfId="0" applyNumberFormat="1" applyFont="1" applyFill="1" applyBorder="1"/>
    <xf numFmtId="164" fontId="1" fillId="9" borderId="12" xfId="0" applyNumberFormat="1" applyFont="1" applyFill="1" applyBorder="1"/>
    <xf numFmtId="164" fontId="1" fillId="2" borderId="12" xfId="0" applyNumberFormat="1" applyFont="1" applyFill="1" applyBorder="1"/>
    <xf numFmtId="164" fontId="1" fillId="8" borderId="12" xfId="0" applyNumberFormat="1" applyFont="1" applyFill="1" applyBorder="1"/>
    <xf numFmtId="1" fontId="16" fillId="7" borderId="12" xfId="0" applyNumberFormat="1" applyFont="1" applyFill="1" applyBorder="1" applyAlignment="1">
      <alignment horizontal="center"/>
    </xf>
    <xf numFmtId="1" fontId="16" fillId="6" borderId="12" xfId="0" applyNumberFormat="1" applyFont="1" applyFill="1" applyBorder="1" applyAlignment="1">
      <alignment horizontal="center"/>
    </xf>
    <xf numFmtId="1" fontId="16" fillId="10" borderId="12" xfId="0" applyNumberFormat="1" applyFont="1" applyFill="1" applyBorder="1" applyAlignment="1">
      <alignment horizontal="center"/>
    </xf>
    <xf numFmtId="1" fontId="16" fillId="5" borderId="12" xfId="0" applyNumberFormat="1" applyFont="1" applyFill="1" applyBorder="1" applyAlignment="1">
      <alignment horizontal="center"/>
    </xf>
    <xf numFmtId="1" fontId="16" fillId="9" borderId="12" xfId="0" applyNumberFormat="1" applyFont="1" applyFill="1" applyBorder="1" applyAlignment="1">
      <alignment horizontal="center"/>
    </xf>
    <xf numFmtId="1" fontId="16" fillId="2" borderId="12" xfId="0" applyNumberFormat="1" applyFont="1" applyFill="1" applyBorder="1" applyAlignment="1">
      <alignment horizontal="center"/>
    </xf>
    <xf numFmtId="1" fontId="16" fillId="8" borderId="12" xfId="0" applyNumberFormat="1" applyFont="1" applyFill="1" applyBorder="1" applyAlignment="1">
      <alignment horizontal="center"/>
    </xf>
    <xf numFmtId="164" fontId="16" fillId="7" borderId="12" xfId="0" applyNumberFormat="1" applyFont="1" applyFill="1" applyBorder="1" applyAlignment="1">
      <alignment horizontal="center"/>
    </xf>
    <xf numFmtId="164" fontId="16" fillId="6" borderId="12" xfId="0" applyNumberFormat="1" applyFont="1" applyFill="1" applyBorder="1" applyAlignment="1">
      <alignment horizontal="center"/>
    </xf>
    <xf numFmtId="164" fontId="16" fillId="10" borderId="12" xfId="0" applyNumberFormat="1" applyFont="1" applyFill="1" applyBorder="1" applyAlignment="1">
      <alignment horizontal="center"/>
    </xf>
    <xf numFmtId="164" fontId="16" fillId="5" borderId="12" xfId="0" applyNumberFormat="1" applyFont="1" applyFill="1" applyBorder="1" applyAlignment="1">
      <alignment horizontal="center"/>
    </xf>
    <xf numFmtId="164" fontId="16" fillId="9" borderId="12" xfId="0" applyNumberFormat="1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164" fontId="16" fillId="8" borderId="12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165" fontId="7" fillId="11" borderId="12" xfId="0" applyNumberFormat="1" applyFont="1" applyFill="1" applyBorder="1" applyAlignment="1">
      <alignment horizontal="left"/>
    </xf>
    <xf numFmtId="165" fontId="1" fillId="11" borderId="12" xfId="0" applyNumberFormat="1" applyFont="1" applyFill="1" applyBorder="1" applyAlignment="1">
      <alignment horizontal="left"/>
    </xf>
    <xf numFmtId="165" fontId="7" fillId="12" borderId="12" xfId="0" applyNumberFormat="1" applyFont="1" applyFill="1" applyBorder="1" applyAlignment="1">
      <alignment horizontal="left"/>
    </xf>
    <xf numFmtId="165" fontId="1" fillId="12" borderId="12" xfId="0" applyNumberFormat="1" applyFont="1" applyFill="1" applyBorder="1" applyAlignment="1">
      <alignment horizontal="left"/>
    </xf>
    <xf numFmtId="165" fontId="7" fillId="4" borderId="12" xfId="0" applyNumberFormat="1" applyFont="1" applyFill="1" applyBorder="1" applyAlignment="1">
      <alignment horizontal="left"/>
    </xf>
    <xf numFmtId="165" fontId="7" fillId="13" borderId="12" xfId="0" applyNumberFormat="1" applyFont="1" applyFill="1" applyBorder="1" applyAlignment="1">
      <alignment horizontal="left"/>
    </xf>
    <xf numFmtId="165" fontId="7" fillId="14" borderId="12" xfId="0" applyNumberFormat="1" applyFont="1" applyFill="1" applyBorder="1" applyAlignment="1">
      <alignment horizontal="left"/>
    </xf>
    <xf numFmtId="165" fontId="7" fillId="15" borderId="12" xfId="0" applyNumberFormat="1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left"/>
    </xf>
    <xf numFmtId="165" fontId="1" fillId="3" borderId="12" xfId="0" applyNumberFormat="1" applyFont="1" applyFill="1" applyBorder="1" applyAlignment="1">
      <alignment horizontal="left"/>
    </xf>
    <xf numFmtId="165" fontId="1" fillId="13" borderId="12" xfId="0" applyNumberFormat="1" applyFont="1" applyFill="1" applyBorder="1" applyAlignment="1">
      <alignment horizontal="left"/>
    </xf>
    <xf numFmtId="165" fontId="1" fillId="14" borderId="12" xfId="0" applyNumberFormat="1" applyFont="1" applyFill="1" applyBorder="1" applyAlignment="1">
      <alignment horizontal="left"/>
    </xf>
    <xf numFmtId="165" fontId="1" fillId="15" borderId="12" xfId="0" applyNumberFormat="1" applyFont="1" applyFill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6" fillId="0" borderId="0" xfId="0" applyFont="1"/>
    <xf numFmtId="0" fontId="6" fillId="0" borderId="11" xfId="0" applyFont="1" applyBorder="1"/>
    <xf numFmtId="0" fontId="6" fillId="0" borderId="9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9" fillId="0" borderId="0" xfId="0" applyFont="1"/>
    <xf numFmtId="0" fontId="9" fillId="0" borderId="11" xfId="0" applyFont="1" applyBorder="1"/>
    <xf numFmtId="0" fontId="3" fillId="0" borderId="20" xfId="0" applyFont="1" applyBorder="1" applyAlignment="1">
      <alignment wrapText="1"/>
    </xf>
    <xf numFmtId="49" fontId="1" fillId="16" borderId="2" xfId="0" applyNumberFormat="1" applyFont="1" applyFill="1" applyBorder="1"/>
    <xf numFmtId="49" fontId="1" fillId="17" borderId="2" xfId="0" applyNumberFormat="1" applyFont="1" applyFill="1" applyBorder="1"/>
    <xf numFmtId="49" fontId="1" fillId="18" borderId="2" xfId="0" applyNumberFormat="1" applyFont="1" applyFill="1" applyBorder="1"/>
    <xf numFmtId="49" fontId="1" fillId="19" borderId="2" xfId="0" applyNumberFormat="1" applyFont="1" applyFill="1" applyBorder="1"/>
    <xf numFmtId="49" fontId="1" fillId="20" borderId="2" xfId="0" applyNumberFormat="1" applyFont="1" applyFill="1" applyBorder="1"/>
    <xf numFmtId="49" fontId="1" fillId="21" borderId="2" xfId="0" applyNumberFormat="1" applyFont="1" applyFill="1" applyBorder="1"/>
    <xf numFmtId="49" fontId="1" fillId="22" borderId="2" xfId="0" applyNumberFormat="1" applyFont="1" applyFill="1" applyBorder="1"/>
    <xf numFmtId="49" fontId="1" fillId="23" borderId="2" xfId="0" applyNumberFormat="1" applyFont="1" applyFill="1" applyBorder="1"/>
    <xf numFmtId="0" fontId="4" fillId="24" borderId="19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/>
    </xf>
    <xf numFmtId="0" fontId="4" fillId="24" borderId="21" xfId="0" applyFont="1" applyFill="1" applyBorder="1"/>
    <xf numFmtId="0" fontId="4" fillId="24" borderId="22" xfId="0" applyFont="1" applyFill="1" applyBorder="1"/>
    <xf numFmtId="165" fontId="7" fillId="24" borderId="12" xfId="0" applyNumberFormat="1" applyFont="1" applyFill="1" applyBorder="1" applyAlignment="1">
      <alignment horizontal="left"/>
    </xf>
    <xf numFmtId="165" fontId="1" fillId="24" borderId="0" xfId="0" applyNumberFormat="1" applyFont="1" applyFill="1" applyAlignment="1">
      <alignment horizontal="left"/>
    </xf>
    <xf numFmtId="0" fontId="4" fillId="24" borderId="13" xfId="0" applyFont="1" applyFill="1" applyBorder="1" applyAlignment="1">
      <alignment horizontal="right"/>
    </xf>
    <xf numFmtId="0" fontId="5" fillId="24" borderId="0" xfId="0" applyFont="1" applyFill="1" applyAlignment="1">
      <alignment horizontal="center"/>
    </xf>
    <xf numFmtId="49" fontId="1" fillId="25" borderId="2" xfId="0" applyNumberFormat="1" applyFont="1" applyFill="1" applyBorder="1"/>
    <xf numFmtId="165" fontId="7" fillId="26" borderId="12" xfId="0" applyNumberFormat="1" applyFont="1" applyFill="1" applyBorder="1" applyAlignment="1">
      <alignment horizontal="left"/>
    </xf>
    <xf numFmtId="165" fontId="1" fillId="26" borderId="12" xfId="0" applyNumberFormat="1" applyFont="1" applyFill="1" applyBorder="1" applyAlignment="1">
      <alignment horizontal="left"/>
    </xf>
    <xf numFmtId="164" fontId="1" fillId="26" borderId="2" xfId="0" applyNumberFormat="1" applyFont="1" applyFill="1" applyBorder="1"/>
    <xf numFmtId="164" fontId="1" fillId="26" borderId="12" xfId="0" applyNumberFormat="1" applyFont="1" applyFill="1" applyBorder="1"/>
    <xf numFmtId="164" fontId="7" fillId="26" borderId="12" xfId="0" applyNumberFormat="1" applyFont="1" applyFill="1" applyBorder="1" applyAlignment="1">
      <alignment horizontal="center"/>
    </xf>
    <xf numFmtId="164" fontId="16" fillId="26" borderId="12" xfId="0" applyNumberFormat="1" applyFont="1" applyFill="1" applyBorder="1" applyAlignment="1">
      <alignment horizontal="center"/>
    </xf>
    <xf numFmtId="1" fontId="7" fillId="26" borderId="12" xfId="0" applyNumberFormat="1" applyFont="1" applyFill="1" applyBorder="1" applyAlignment="1">
      <alignment horizontal="center"/>
    </xf>
    <xf numFmtId="164" fontId="13" fillId="26" borderId="12" xfId="0" applyNumberFormat="1" applyFont="1" applyFill="1" applyBorder="1" applyAlignment="1">
      <alignment horizontal="center"/>
    </xf>
    <xf numFmtId="1" fontId="16" fillId="26" borderId="12" xfId="0" applyNumberFormat="1" applyFont="1" applyFill="1" applyBorder="1" applyAlignment="1">
      <alignment horizontal="center"/>
    </xf>
    <xf numFmtId="164" fontId="7" fillId="26" borderId="15" xfId="0" applyNumberFormat="1" applyFont="1" applyFill="1" applyBorder="1" applyAlignment="1">
      <alignment horizontal="center"/>
    </xf>
    <xf numFmtId="165" fontId="1" fillId="24" borderId="12" xfId="0" applyNumberFormat="1" applyFont="1" applyFill="1" applyBorder="1" applyAlignment="1">
      <alignment horizontal="left"/>
    </xf>
    <xf numFmtId="49" fontId="1" fillId="27" borderId="2" xfId="0" applyNumberFormat="1" applyFont="1" applyFill="1" applyBorder="1"/>
    <xf numFmtId="49" fontId="1" fillId="28" borderId="2" xfId="0" applyNumberFormat="1" applyFont="1" applyFill="1" applyBorder="1"/>
    <xf numFmtId="49" fontId="1" fillId="29" borderId="2" xfId="0" applyNumberFormat="1" applyFont="1" applyFill="1" applyBorder="1"/>
    <xf numFmtId="49" fontId="1" fillId="30" borderId="2" xfId="0" applyNumberFormat="1" applyFont="1" applyFill="1" applyBorder="1"/>
    <xf numFmtId="0" fontId="4" fillId="0" borderId="8" xfId="0" applyFont="1" applyBorder="1"/>
    <xf numFmtId="0" fontId="4" fillId="0" borderId="24" xfId="0" applyFont="1" applyBorder="1"/>
    <xf numFmtId="0" fontId="4" fillId="0" borderId="14" xfId="0" applyFont="1" applyBorder="1"/>
    <xf numFmtId="15" fontId="7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3" fontId="6" fillId="0" borderId="1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15" fontId="11" fillId="0" borderId="18" xfId="0" applyNumberFormat="1" applyFont="1" applyBorder="1" applyAlignment="1">
      <alignment horizontal="left" vertical="center"/>
    </xf>
    <xf numFmtId="15" fontId="11" fillId="0" borderId="0" xfId="0" applyNumberFormat="1" applyFont="1" applyAlignment="1">
      <alignment horizontal="left" vertical="center"/>
    </xf>
    <xf numFmtId="15" fontId="11" fillId="0" borderId="11" xfId="0" applyNumberFormat="1" applyFont="1" applyBorder="1" applyAlignment="1">
      <alignment horizontal="left" vertical="center"/>
    </xf>
    <xf numFmtId="14" fontId="6" fillId="0" borderId="13" xfId="0" quotePrefix="1" applyNumberFormat="1" applyFont="1" applyBorder="1" applyAlignment="1">
      <alignment horizontal="right"/>
    </xf>
    <xf numFmtId="14" fontId="6" fillId="0" borderId="10" xfId="0" quotePrefix="1" applyNumberFormat="1" applyFont="1" applyBorder="1" applyAlignment="1">
      <alignment horizontal="right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14" fontId="6" fillId="0" borderId="5" xfId="0" quotePrefix="1" applyNumberFormat="1" applyFont="1" applyBorder="1" applyAlignment="1">
      <alignment horizontal="right"/>
    </xf>
    <xf numFmtId="14" fontId="6" fillId="0" borderId="14" xfId="0" quotePrefix="1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FF"/>
      <color rgb="FFC06E2A"/>
      <color rgb="FFFF9900"/>
      <color rgb="FF00B050"/>
      <color rgb="FFFF6600"/>
      <color rgb="FFFF643F"/>
      <color rgb="FFDD9B65"/>
      <color rgb="FFFF2929"/>
      <color rgb="FFFFB7F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2</xdr:row>
      <xdr:rowOff>7620</xdr:rowOff>
    </xdr:from>
    <xdr:to>
      <xdr:col>8</xdr:col>
      <xdr:colOff>1499470</xdr:colOff>
      <xdr:row>3</xdr:row>
      <xdr:rowOff>198120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A25C4C-F761-4DBB-8C93-9EA2A0E0C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60120"/>
          <a:ext cx="225194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Project%20Section%20-%20Current\6268%20Clonburris%20Housing\Administration\13%20-%20Schedules%20&amp;%20Programs\HQA\6268-Housing%20Quality%20Assesment_DRAFT_PLANNING_revised%2001.11.23%20.xlsx" TargetMode="External"/><Relationship Id="rId1" Type="http://schemas.openxmlformats.org/officeDocument/2006/relationships/externalLinkPath" Target="/Project%20Section%20-%20Current/6268%20Clonburris%20Housing/Administration/13%20-%20Schedules%20&amp;%20Programs/HQA/6268-Housing%20Quality%20Assesment_DRAFT_PLANNING_revised%2001.11.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QA - BASE UNIT TYPE"/>
      <sheetName val="HQA"/>
    </sheetNames>
    <sheetDataSet>
      <sheetData sheetId="0">
        <row r="9">
          <cell r="B9" t="str">
            <v>(A1) 4 Bed - Mid Terrace (3 st)</v>
          </cell>
        </row>
        <row r="10">
          <cell r="B10" t="str">
            <v>(A2) 4 Bed - End Terrace (3 st)</v>
          </cell>
        </row>
        <row r="12">
          <cell r="B12" t="str">
            <v>(B1) 4 Bed - End Terrace (3 st)</v>
          </cell>
        </row>
        <row r="13">
          <cell r="B13" t="str">
            <v>(B2) 4 Bed - End Terrace (3 st)</v>
          </cell>
        </row>
        <row r="14">
          <cell r="B14" t="str">
            <v>(B3) 4 Bed - End Terrace (3 st)</v>
          </cell>
        </row>
        <row r="15">
          <cell r="B15" t="str">
            <v>(B4) 4 Bed - End Terrace (3 st)</v>
          </cell>
        </row>
        <row r="16">
          <cell r="B16" t="str">
            <v>(B5) 4 Bed - Mid Terrace (3 st)</v>
          </cell>
        </row>
        <row r="17">
          <cell r="B17" t="str">
            <v>(B6) 4 Bed - Mid Terrace (3 st)</v>
          </cell>
        </row>
        <row r="19">
          <cell r="B19" t="str">
            <v>(C1) 4 Bed - End Terrace (2 st)</v>
          </cell>
        </row>
        <row r="21">
          <cell r="B21" t="str">
            <v>(D1) 3 Bed - Mid Terrace (2 st)</v>
          </cell>
        </row>
        <row r="22">
          <cell r="B22" t="str">
            <v>(D2) 3 Bed - End Terrace (2 st)</v>
          </cell>
        </row>
        <row r="24">
          <cell r="B24" t="str">
            <v>(E1) 3 Bed - Mid Terrace (2 st)</v>
          </cell>
        </row>
        <row r="25">
          <cell r="B25" t="str">
            <v>(E2) 3 Bed - End Terrace (2 st)</v>
          </cell>
        </row>
        <row r="27">
          <cell r="B27" t="str">
            <v>(F1) 3 Bed - End Terrace (2 st)</v>
          </cell>
        </row>
        <row r="28">
          <cell r="B28" t="str">
            <v>(F2) 3 Bed - End Terrace (2 st)</v>
          </cell>
        </row>
        <row r="35">
          <cell r="B35" t="str">
            <v>(J1) 2 Bed - Mid Terrace (1 st)</v>
          </cell>
        </row>
        <row r="36">
          <cell r="B36" t="str">
            <v>(K1) 3 Bed - Mid Terrace (2 st)</v>
          </cell>
        </row>
        <row r="37">
          <cell r="B37" t="str">
            <v>(J2) 2 Bed - End Terrace (1 st)</v>
          </cell>
        </row>
        <row r="38">
          <cell r="B38" t="str">
            <v>(K2) 3 Bed - End Terrace (2 st)</v>
          </cell>
        </row>
        <row r="39">
          <cell r="B39" t="str">
            <v>(J3) 2 Bed - Mid Terrace (1 st) adj to OP</v>
          </cell>
        </row>
        <row r="40">
          <cell r="B40" t="str">
            <v>(K3) 3 Bed - Mid Terrace (2 st) adj to OP</v>
          </cell>
        </row>
        <row r="44">
          <cell r="B44" t="str">
            <v>(L2) 2 Bed -  End Terrace (2 st)</v>
          </cell>
        </row>
        <row r="46">
          <cell r="B46" t="str">
            <v>(L3) 2 Bed -  End Terrace (2 st)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348E-3B8F-4795-BA35-FF8B357CB26D}">
  <sheetPr>
    <pageSetUpPr fitToPage="1"/>
  </sheetPr>
  <dimension ref="A1:AX425"/>
  <sheetViews>
    <sheetView showZeros="0" tabSelected="1" showWhiteSpace="0" view="pageBreakPreview" zoomScale="110" zoomScaleNormal="85" zoomScaleSheetLayoutView="110" zoomScalePageLayoutView="80" workbookViewId="0">
      <selection activeCell="D412" sqref="D412"/>
    </sheetView>
  </sheetViews>
  <sheetFormatPr defaultColWidth="0.28515625" defaultRowHeight="12.75" x14ac:dyDescent="0.2"/>
  <cols>
    <col min="1" max="1" width="0.28515625" style="1" customWidth="1"/>
    <col min="2" max="2" width="15.7109375" style="1" customWidth="1"/>
    <col min="3" max="3" width="44.7109375" style="1" bestFit="1" customWidth="1"/>
    <col min="4" max="4" width="58.42578125" style="1" customWidth="1"/>
    <col min="5" max="5" width="3.28515625" style="1" hidden="1" customWidth="1"/>
    <col min="6" max="6" width="12.7109375" style="1" customWidth="1"/>
    <col min="7" max="7" width="20" style="1" customWidth="1"/>
    <col min="8" max="8" width="12.7109375" style="1" customWidth="1"/>
    <col min="9" max="9" width="27.85546875" style="8" customWidth="1"/>
    <col min="10" max="10" width="22.28515625" style="125" customWidth="1"/>
    <col min="11" max="11" width="14.7109375" style="8" hidden="1" customWidth="1"/>
    <col min="12" max="12" width="6.42578125" style="1" hidden="1" customWidth="1"/>
    <col min="13" max="13" width="5.5703125" style="37" hidden="1" customWidth="1"/>
    <col min="14" max="14" width="8.42578125" style="11" hidden="1" customWidth="1"/>
    <col min="15" max="15" width="5.7109375" style="1" hidden="1" customWidth="1"/>
    <col min="16" max="16" width="6.7109375" style="42" hidden="1" customWidth="1"/>
    <col min="17" max="17" width="7.28515625" style="1" hidden="1" customWidth="1"/>
    <col min="18" max="18" width="7.7109375" style="42" hidden="1" customWidth="1"/>
    <col min="19" max="19" width="5.42578125" style="1" hidden="1" customWidth="1"/>
    <col min="20" max="20" width="6.7109375" style="42" hidden="1" customWidth="1"/>
    <col min="21" max="21" width="4.5703125" style="1" hidden="1" customWidth="1"/>
    <col min="22" max="22" width="6.7109375" style="42" hidden="1" customWidth="1"/>
    <col min="23" max="23" width="4.5703125" style="1" hidden="1" customWidth="1"/>
    <col min="24" max="24" width="6.7109375" style="42" hidden="1" customWidth="1"/>
    <col min="25" max="25" width="4.5703125" style="1" hidden="1" customWidth="1"/>
    <col min="26" max="26" width="6.7109375" style="42" hidden="1" customWidth="1"/>
    <col min="27" max="27" width="3.5703125" style="1" hidden="1" customWidth="1"/>
    <col min="28" max="28" width="6.7109375" style="42" hidden="1" customWidth="1"/>
    <col min="29" max="29" width="5.28515625" style="1" hidden="1" customWidth="1"/>
    <col min="30" max="30" width="6.7109375" style="42" hidden="1" customWidth="1"/>
    <col min="31" max="31" width="3.5703125" style="1" hidden="1" customWidth="1"/>
    <col min="32" max="32" width="6.7109375" style="42" hidden="1" customWidth="1"/>
    <col min="33" max="33" width="3.5703125" style="1" hidden="1" customWidth="1"/>
    <col min="34" max="34" width="6.7109375" style="42" hidden="1" customWidth="1"/>
    <col min="35" max="35" width="3.5703125" style="1" hidden="1" customWidth="1"/>
    <col min="36" max="36" width="6.7109375" style="42" hidden="1" customWidth="1"/>
    <col min="37" max="37" width="3.5703125" style="1" hidden="1" customWidth="1"/>
    <col min="38" max="38" width="6.7109375" style="42" hidden="1" customWidth="1"/>
    <col min="39" max="39" width="9.85546875" style="1" hidden="1" customWidth="1"/>
    <col min="40" max="40" width="10.85546875" style="1" hidden="1" customWidth="1"/>
    <col min="41" max="41" width="6.7109375" style="42" hidden="1" customWidth="1"/>
    <col min="42" max="42" width="9.7109375" style="11" hidden="1" customWidth="1"/>
    <col min="43" max="43" width="8.28515625" style="11" hidden="1" customWidth="1"/>
    <col min="44" max="44" width="4.5703125" style="1" hidden="1" customWidth="1"/>
    <col min="45" max="45" width="5.42578125" style="37" hidden="1" customWidth="1"/>
    <col min="46" max="46" width="5.5703125" style="1" hidden="1" customWidth="1"/>
    <col min="47" max="47" width="5.5703125" style="42" hidden="1" customWidth="1"/>
    <col min="48" max="48" width="5.5703125" style="1" hidden="1" customWidth="1"/>
    <col min="49" max="49" width="6" style="45" hidden="1" customWidth="1"/>
    <col min="50" max="50" width="0.42578125" style="1" hidden="1" customWidth="1"/>
    <col min="51" max="52" width="0" style="1" hidden="1" customWidth="1"/>
    <col min="53" max="16384" width="0.28515625" style="1"/>
  </cols>
  <sheetData>
    <row r="1" spans="2:50" ht="45" customHeight="1" x14ac:dyDescent="0.35">
      <c r="B1" s="168" t="s">
        <v>68</v>
      </c>
      <c r="C1" s="168"/>
      <c r="D1" s="168"/>
      <c r="E1" s="168"/>
      <c r="F1" s="168"/>
      <c r="G1" s="168"/>
      <c r="H1" s="168"/>
      <c r="I1" s="168"/>
      <c r="J1" s="168"/>
      <c r="K1" s="84"/>
      <c r="L1" s="84"/>
      <c r="M1" s="84"/>
      <c r="N1" s="84"/>
      <c r="O1" s="84"/>
      <c r="P1" s="84"/>
      <c r="Q1" s="109"/>
      <c r="R1" s="3" t="s">
        <v>0</v>
      </c>
      <c r="S1" s="3"/>
      <c r="T1" s="44"/>
      <c r="U1" s="3"/>
      <c r="V1" s="44"/>
      <c r="W1" s="3"/>
      <c r="X1" s="44"/>
      <c r="Y1" s="3"/>
      <c r="Z1" s="44"/>
      <c r="AA1" s="3"/>
      <c r="AB1" s="44"/>
      <c r="AC1" s="3"/>
      <c r="AD1" s="44"/>
      <c r="AE1" s="3"/>
      <c r="AF1" s="44"/>
      <c r="AG1" s="3"/>
      <c r="AH1" s="44"/>
      <c r="AI1" s="3"/>
      <c r="AJ1" s="44"/>
      <c r="AK1" s="3"/>
      <c r="AL1" s="44"/>
      <c r="AM1" s="3"/>
      <c r="AN1" s="3"/>
      <c r="AO1" s="44"/>
      <c r="AP1" s="184"/>
      <c r="AQ1" s="185"/>
      <c r="AR1" s="185"/>
      <c r="AS1" s="185"/>
      <c r="AT1" s="185"/>
      <c r="AU1" s="185"/>
      <c r="AV1" s="185"/>
      <c r="AW1" s="186"/>
    </row>
    <row r="2" spans="2:50" ht="30" customHeight="1" x14ac:dyDescent="0.25">
      <c r="B2" s="187" t="s">
        <v>8</v>
      </c>
      <c r="C2" s="187"/>
      <c r="D2" s="187"/>
      <c r="E2" s="187"/>
      <c r="F2" s="187"/>
      <c r="G2" s="187"/>
      <c r="H2" s="187"/>
      <c r="I2" s="187"/>
      <c r="J2" s="187"/>
      <c r="K2" s="105"/>
      <c r="L2" s="105"/>
      <c r="M2" s="105"/>
      <c r="N2" s="105"/>
      <c r="O2" s="105"/>
      <c r="P2" s="105"/>
      <c r="Q2" s="106"/>
      <c r="R2" s="153" t="s">
        <v>24</v>
      </c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4"/>
      <c r="AP2" s="150"/>
      <c r="AQ2" s="151"/>
      <c r="AR2" s="151"/>
      <c r="AS2" s="151"/>
      <c r="AT2" s="151"/>
      <c r="AU2" s="151"/>
      <c r="AV2" s="151"/>
      <c r="AW2" s="152"/>
    </row>
    <row r="3" spans="2:50" ht="15.75" x14ac:dyDescent="0.25">
      <c r="B3" s="188" t="s">
        <v>51</v>
      </c>
      <c r="C3" s="188"/>
      <c r="D3" s="188"/>
      <c r="E3" s="188"/>
      <c r="F3" s="188"/>
      <c r="G3" s="188"/>
      <c r="H3" s="188"/>
      <c r="I3" s="188"/>
      <c r="J3" s="188"/>
      <c r="K3" s="103"/>
      <c r="L3" s="103"/>
      <c r="M3" s="103"/>
      <c r="N3" s="103"/>
      <c r="O3" s="103"/>
      <c r="P3" s="103"/>
      <c r="Q3" s="104"/>
      <c r="R3" s="155" t="s">
        <v>25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6"/>
      <c r="AP3" s="169"/>
      <c r="AQ3" s="170"/>
      <c r="AR3" s="170"/>
      <c r="AS3" s="170"/>
      <c r="AT3" s="170"/>
      <c r="AU3" s="170"/>
      <c r="AV3" s="170"/>
      <c r="AW3" s="171"/>
    </row>
    <row r="4" spans="2:50" ht="32.25" customHeight="1" thickBot="1" x14ac:dyDescent="0.3">
      <c r="B4" s="183" t="s">
        <v>67</v>
      </c>
      <c r="C4" s="183"/>
      <c r="D4" s="183"/>
      <c r="E4" s="183"/>
      <c r="F4" s="183"/>
      <c r="G4" s="183"/>
      <c r="H4" s="183"/>
      <c r="I4" s="183"/>
      <c r="J4" s="183"/>
      <c r="K4" s="107"/>
      <c r="L4" s="107"/>
      <c r="M4" s="107"/>
      <c r="N4" s="107"/>
      <c r="O4" s="107"/>
      <c r="P4" s="107"/>
      <c r="Q4" s="108"/>
      <c r="R4" s="179" t="s">
        <v>26</v>
      </c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80"/>
      <c r="AP4" s="169"/>
      <c r="AQ4" s="170"/>
      <c r="AR4" s="170"/>
      <c r="AS4" s="170"/>
      <c r="AT4" s="170"/>
      <c r="AU4" s="170"/>
      <c r="AV4" s="170"/>
      <c r="AW4" s="171"/>
    </row>
    <row r="5" spans="2:50" ht="16.5" hidden="1" customHeight="1" thickBot="1" x14ac:dyDescent="0.3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2"/>
      <c r="R5" s="174" t="s">
        <v>27</v>
      </c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5"/>
      <c r="AP5" s="176"/>
      <c r="AQ5" s="177"/>
      <c r="AR5" s="177"/>
      <c r="AS5" s="177"/>
      <c r="AT5" s="177"/>
      <c r="AU5" s="177"/>
      <c r="AV5" s="177"/>
      <c r="AW5" s="178"/>
    </row>
    <row r="6" spans="2:50" ht="16.5" thickBot="1" x14ac:dyDescent="0.3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  <c r="R6" s="174" t="s">
        <v>27</v>
      </c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5"/>
      <c r="AP6" s="176"/>
      <c r="AQ6" s="177"/>
      <c r="AR6" s="177"/>
      <c r="AS6" s="177"/>
      <c r="AT6" s="177"/>
      <c r="AU6" s="177"/>
      <c r="AV6" s="177"/>
      <c r="AW6" s="178"/>
    </row>
    <row r="7" spans="2:50" ht="13.5" thickBot="1" x14ac:dyDescent="0.2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</row>
    <row r="8" spans="2:50" ht="27.6" customHeight="1" thickBot="1" x14ac:dyDescent="0.25">
      <c r="B8" s="100" t="s">
        <v>4</v>
      </c>
      <c r="C8" s="101"/>
      <c r="D8" s="102"/>
      <c r="E8" s="101"/>
      <c r="F8" s="101"/>
      <c r="G8" s="101"/>
      <c r="H8" s="101"/>
      <c r="I8" s="13"/>
      <c r="J8" s="118" t="s">
        <v>4</v>
      </c>
      <c r="K8" s="82" t="s">
        <v>9</v>
      </c>
      <c r="L8" s="162" t="s">
        <v>23</v>
      </c>
      <c r="M8" s="162"/>
      <c r="N8" s="82" t="s">
        <v>2</v>
      </c>
      <c r="O8" s="148" t="s">
        <v>16</v>
      </c>
      <c r="P8" s="163"/>
      <c r="Q8" s="163" t="s">
        <v>17</v>
      </c>
      <c r="R8" s="163"/>
      <c r="S8" s="163" t="s">
        <v>18</v>
      </c>
      <c r="T8" s="149"/>
      <c r="U8" s="164" t="s">
        <v>19</v>
      </c>
      <c r="V8" s="162"/>
      <c r="W8" s="162"/>
      <c r="X8" s="162"/>
      <c r="Y8" s="162"/>
      <c r="Z8" s="162"/>
      <c r="AA8" s="162"/>
      <c r="AB8" s="162"/>
      <c r="AC8" s="163" t="s">
        <v>20</v>
      </c>
      <c r="AD8" s="163"/>
      <c r="AE8" s="163" t="s">
        <v>21</v>
      </c>
      <c r="AF8" s="163"/>
      <c r="AG8" s="163"/>
      <c r="AH8" s="163"/>
      <c r="AI8" s="163"/>
      <c r="AJ8" s="163"/>
      <c r="AK8" s="163"/>
      <c r="AL8" s="149"/>
      <c r="AM8" s="79" t="s">
        <v>7</v>
      </c>
      <c r="AN8" s="148" t="s">
        <v>22</v>
      </c>
      <c r="AO8" s="149"/>
      <c r="AP8" s="80" t="s">
        <v>5</v>
      </c>
      <c r="AQ8" s="81" t="s">
        <v>3</v>
      </c>
      <c r="AR8" s="165" t="s">
        <v>28</v>
      </c>
      <c r="AS8" s="166"/>
      <c r="AT8" s="166"/>
      <c r="AU8" s="166"/>
      <c r="AV8" s="166"/>
      <c r="AW8" s="167"/>
      <c r="AX8" s="26"/>
    </row>
    <row r="9" spans="2:50" ht="13.5" thickBot="1" x14ac:dyDescent="0.25">
      <c r="B9" s="2"/>
      <c r="C9" s="2"/>
      <c r="D9" s="2"/>
      <c r="E9" s="2"/>
      <c r="F9" s="2"/>
      <c r="G9" s="2"/>
      <c r="H9" s="2"/>
      <c r="I9" s="2"/>
      <c r="J9" s="119"/>
      <c r="K9" s="2"/>
      <c r="L9" s="2"/>
      <c r="M9" s="36"/>
      <c r="N9" s="9"/>
      <c r="O9" s="2"/>
      <c r="P9" s="38"/>
      <c r="Q9" s="2"/>
      <c r="R9" s="38"/>
      <c r="S9" s="2"/>
      <c r="T9" s="38"/>
      <c r="U9" s="2"/>
      <c r="V9" s="38"/>
      <c r="W9" s="2"/>
      <c r="X9" s="38"/>
      <c r="Y9" s="2"/>
      <c r="Z9" s="38"/>
      <c r="AA9" s="2"/>
      <c r="AB9" s="38"/>
      <c r="AC9" s="2"/>
      <c r="AD9" s="46"/>
      <c r="AE9" s="7"/>
      <c r="AF9" s="46"/>
      <c r="AG9" s="7"/>
      <c r="AH9" s="46"/>
      <c r="AI9" s="7"/>
      <c r="AJ9" s="46"/>
      <c r="AK9" s="2"/>
      <c r="AL9" s="38"/>
      <c r="AM9" s="2"/>
      <c r="AN9" s="2"/>
      <c r="AO9" s="38"/>
      <c r="AP9" s="9"/>
      <c r="AQ9" s="9"/>
      <c r="AR9" s="2"/>
      <c r="AS9" s="36"/>
      <c r="AT9" s="2"/>
      <c r="AU9" s="38"/>
      <c r="AV9" s="2"/>
      <c r="AW9" s="47"/>
    </row>
    <row r="10" spans="2:50" ht="13.5" thickBot="1" x14ac:dyDescent="0.25">
      <c r="B10" s="98" t="s">
        <v>69</v>
      </c>
      <c r="C10" s="142" t="s">
        <v>29</v>
      </c>
      <c r="D10" s="98" t="s">
        <v>30</v>
      </c>
      <c r="E10" s="26" t="s">
        <v>48</v>
      </c>
      <c r="F10" s="98" t="s">
        <v>49</v>
      </c>
      <c r="G10" s="98" t="s">
        <v>87</v>
      </c>
      <c r="H10" s="98" t="s">
        <v>89</v>
      </c>
      <c r="I10" s="83" t="s">
        <v>1</v>
      </c>
      <c r="J10" s="120" t="s">
        <v>45</v>
      </c>
      <c r="K10" s="2"/>
      <c r="L10" s="2"/>
      <c r="M10" s="36"/>
      <c r="N10" s="9"/>
      <c r="O10" s="2"/>
      <c r="P10" s="38"/>
      <c r="Q10" s="2"/>
      <c r="R10" s="38"/>
      <c r="S10" s="2"/>
      <c r="T10" s="38"/>
      <c r="U10" s="2"/>
      <c r="V10" s="38"/>
      <c r="W10" s="2"/>
      <c r="X10" s="38"/>
      <c r="Y10" s="2"/>
      <c r="Z10" s="38"/>
      <c r="AA10" s="2"/>
      <c r="AB10" s="38"/>
      <c r="AC10" s="2"/>
      <c r="AD10" s="46"/>
      <c r="AE10" s="7"/>
      <c r="AF10" s="46"/>
      <c r="AG10" s="7"/>
      <c r="AH10" s="46"/>
      <c r="AI10" s="7"/>
      <c r="AJ10" s="46"/>
      <c r="AK10" s="2"/>
      <c r="AL10" s="38"/>
      <c r="AM10" s="2"/>
      <c r="AN10" s="2"/>
      <c r="AO10" s="38"/>
      <c r="AP10" s="9"/>
      <c r="AQ10" s="9"/>
      <c r="AR10" s="2"/>
      <c r="AS10" s="36"/>
      <c r="AT10" s="2"/>
      <c r="AU10" s="38"/>
      <c r="AV10" s="2"/>
      <c r="AW10" s="47"/>
    </row>
    <row r="11" spans="2:50" s="8" customFormat="1" ht="13.5" thickBot="1" x14ac:dyDescent="0.25">
      <c r="B11" s="99" t="s">
        <v>46</v>
      </c>
      <c r="C11" s="143" t="s">
        <v>47</v>
      </c>
      <c r="D11" s="99"/>
      <c r="E11" s="144"/>
      <c r="F11" s="99"/>
      <c r="G11" s="99" t="s">
        <v>86</v>
      </c>
      <c r="H11" s="99" t="s">
        <v>88</v>
      </c>
      <c r="I11" s="27" t="s">
        <v>6</v>
      </c>
      <c r="J11" s="121" t="s">
        <v>50</v>
      </c>
      <c r="K11" s="12"/>
      <c r="L11" s="12"/>
      <c r="M11" s="25">
        <f>COUNT(#REF!)</f>
        <v>0</v>
      </c>
      <c r="N11" s="9"/>
      <c r="O11" s="2"/>
      <c r="P11" s="38"/>
      <c r="Q11" s="2"/>
      <c r="R11" s="38"/>
      <c r="S11" s="2"/>
      <c r="T11" s="38"/>
      <c r="U11" s="2"/>
      <c r="V11" s="38"/>
      <c r="W11" s="2"/>
      <c r="X11" s="38"/>
      <c r="Y11" s="2"/>
      <c r="Z11" s="38"/>
      <c r="AA11" s="2"/>
      <c r="AB11" s="38"/>
      <c r="AC11" s="2"/>
      <c r="AD11" s="46"/>
      <c r="AE11" s="7"/>
      <c r="AF11" s="46"/>
      <c r="AG11" s="7"/>
      <c r="AH11" s="46"/>
      <c r="AI11" s="7"/>
      <c r="AJ11" s="46"/>
      <c r="AK11" s="2"/>
      <c r="AL11" s="38"/>
      <c r="AM11" s="2"/>
      <c r="AN11" s="2"/>
      <c r="AO11" s="38"/>
      <c r="AP11" s="9"/>
      <c r="AQ11" s="9"/>
      <c r="AR11" s="2"/>
      <c r="AS11" s="36"/>
      <c r="AT11" s="2"/>
      <c r="AU11" s="38"/>
      <c r="AV11" s="2"/>
      <c r="AW11" s="47"/>
    </row>
    <row r="12" spans="2:50" s="8" customFormat="1" x14ac:dyDescent="0.2"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</row>
    <row r="13" spans="2:50" s="18" customFormat="1" x14ac:dyDescent="0.2">
      <c r="B13" s="85">
        <v>1</v>
      </c>
      <c r="C13" s="86" t="s">
        <v>98</v>
      </c>
      <c r="D13" s="86" t="s">
        <v>207</v>
      </c>
      <c r="E13" s="86" t="s">
        <v>34</v>
      </c>
      <c r="F13" s="86"/>
      <c r="G13" s="86" t="s">
        <v>41</v>
      </c>
      <c r="H13" s="86" t="s">
        <v>31</v>
      </c>
      <c r="I13" s="110" t="s">
        <v>52</v>
      </c>
      <c r="J13" s="122">
        <v>274</v>
      </c>
      <c r="K13" s="60" t="s">
        <v>14</v>
      </c>
      <c r="L13" s="18" t="e">
        <f>VLOOKUP('MPRN + HQA'!$I13,#REF!,2,FALSE)</f>
        <v>#REF!</v>
      </c>
      <c r="M13" s="72" t="e">
        <f>VLOOKUP('MPRN + HQA'!$I13,#REF!,3,FALSE)</f>
        <v>#REF!</v>
      </c>
      <c r="N13" s="32" t="e">
        <f>VLOOKUP('MPRN + HQA'!$I13,#REF!,4,FALSE)</f>
        <v>#REF!</v>
      </c>
      <c r="O13" s="18" t="e">
        <f>VLOOKUP('MPRN + HQA'!$I13,#REF!,5,FALSE)</f>
        <v>#REF!</v>
      </c>
      <c r="P13" s="39" t="e">
        <f>VLOOKUP('MPRN + HQA'!$I13,#REF!,6,FALSE)</f>
        <v>#REF!</v>
      </c>
      <c r="Q13" s="18" t="e">
        <f>VLOOKUP('MPRN + HQA'!$I13,#REF!,7,FALSE)</f>
        <v>#REF!</v>
      </c>
      <c r="R13" s="39" t="e">
        <f>VLOOKUP('MPRN + HQA'!$I13,#REF!,8,FALSE)</f>
        <v>#REF!</v>
      </c>
      <c r="S13" s="18" t="e">
        <f>VLOOKUP('MPRN + HQA'!$I13,#REF!,9,FALSE)</f>
        <v>#REF!</v>
      </c>
      <c r="T13" s="39" t="e">
        <f>VLOOKUP('MPRN + HQA'!$I13,#REF!,10,FALSE)</f>
        <v>#REF!</v>
      </c>
      <c r="U13" s="18" t="e">
        <f>VLOOKUP('MPRN + HQA'!$I13,#REF!,11,FALSE)</f>
        <v>#REF!</v>
      </c>
      <c r="V13" s="39" t="e">
        <f>VLOOKUP('MPRN + HQA'!$I13,#REF!,12,FALSE)</f>
        <v>#REF!</v>
      </c>
      <c r="W13" s="18" t="e">
        <f>VLOOKUP('MPRN + HQA'!$I13,#REF!,13,FALSE)</f>
        <v>#REF!</v>
      </c>
      <c r="X13" s="39" t="e">
        <f>VLOOKUP('MPRN + HQA'!$I13,#REF!,14,FALSE)</f>
        <v>#REF!</v>
      </c>
      <c r="Y13" s="18" t="e">
        <f>VLOOKUP('MPRN + HQA'!$I13,#REF!,15,FALSE)</f>
        <v>#REF!</v>
      </c>
      <c r="Z13" s="39" t="e">
        <f>VLOOKUP('MPRN + HQA'!$I13,#REF!,16,FALSE)</f>
        <v>#REF!</v>
      </c>
      <c r="AA13" s="18" t="e">
        <f>VLOOKUP('MPRN + HQA'!$I13,#REF!,17,FALSE)</f>
        <v>#REF!</v>
      </c>
      <c r="AB13" s="39" t="e">
        <f>VLOOKUP('MPRN + HQA'!$I13,#REF!,18,FALSE)</f>
        <v>#REF!</v>
      </c>
      <c r="AC13" s="18" t="e">
        <f>VLOOKUP('MPRN + HQA'!$I13,#REF!,19,FALSE)</f>
        <v>#REF!</v>
      </c>
      <c r="AD13" s="39" t="e">
        <f>VLOOKUP('MPRN + HQA'!$I13,#REF!,20,FALSE)</f>
        <v>#REF!</v>
      </c>
      <c r="AE13" s="18" t="e">
        <f>VLOOKUP('MPRN + HQA'!$I13,#REF!,21,FALSE)</f>
        <v>#REF!</v>
      </c>
      <c r="AF13" s="39" t="e">
        <f>VLOOKUP('MPRN + HQA'!$I13,#REF!,22,FALSE)</f>
        <v>#REF!</v>
      </c>
      <c r="AG13" s="18" t="e">
        <f>VLOOKUP('MPRN + HQA'!$I13,#REF!,23,FALSE)</f>
        <v>#REF!</v>
      </c>
      <c r="AH13" s="39" t="e">
        <f>VLOOKUP('MPRN + HQA'!$I13,#REF!,24,FALSE)</f>
        <v>#REF!</v>
      </c>
      <c r="AI13" s="18" t="e">
        <f>VLOOKUP('MPRN + HQA'!$I13,#REF!,25,FALSE)</f>
        <v>#REF!</v>
      </c>
      <c r="AJ13" s="39" t="e">
        <f>VLOOKUP('MPRN + HQA'!$I13,#REF!,26,FALSE)</f>
        <v>#REF!</v>
      </c>
      <c r="AK13" s="18" t="e">
        <f>VLOOKUP('MPRN + HQA'!$I13,#REF!,27,FALSE)</f>
        <v>#REF!</v>
      </c>
      <c r="AL13" s="39" t="e">
        <f>VLOOKUP('MPRN + HQA'!$I13,#REF!,28,FALSE)</f>
        <v>#REF!</v>
      </c>
      <c r="AM13" s="18" t="e">
        <f>VLOOKUP('MPRN + HQA'!$I13,#REF!,29,FALSE)</f>
        <v>#REF!</v>
      </c>
      <c r="AN13" s="18" t="e">
        <f>VLOOKUP('MPRN + HQA'!$I13,#REF!,30,FALSE)</f>
        <v>#REF!</v>
      </c>
      <c r="AO13" s="39" t="e">
        <f>VLOOKUP('MPRN + HQA'!$I13,#REF!,31,FALSE)</f>
        <v>#REF!</v>
      </c>
      <c r="AP13" s="32" t="e">
        <f>VLOOKUP('MPRN + HQA'!$I13,#REF!,32,FALSE)</f>
        <v>#REF!</v>
      </c>
      <c r="AQ13" s="32" t="e">
        <f>VLOOKUP('MPRN + HQA'!$I13,#REF!,33,FALSE)</f>
        <v>#REF!</v>
      </c>
      <c r="AR13" s="18">
        <v>65.8</v>
      </c>
      <c r="AS13" s="65" t="e">
        <f>VLOOKUP('MPRN + HQA'!$I13,#REF!,35,FALSE)</f>
        <v>#REF!</v>
      </c>
      <c r="AT13" s="18" t="e">
        <f>VLOOKUP('MPRN + HQA'!$I13,#REF!,36,FALSE)</f>
        <v>#REF!</v>
      </c>
      <c r="AU13" s="39" t="e">
        <f>VLOOKUP('MPRN + HQA'!$I13,#REF!,37,FALSE)</f>
        <v>#REF!</v>
      </c>
      <c r="AV13" s="18" t="e">
        <f>VLOOKUP('MPRN + HQA'!$I13,#REF!,38,FALSE)</f>
        <v>#REF!</v>
      </c>
      <c r="AW13" s="39" t="e">
        <f>VLOOKUP('MPRN + HQA'!$I13,#REF!,39,FALSE)</f>
        <v>#REF!</v>
      </c>
      <c r="AX13" s="33"/>
    </row>
    <row r="14" spans="2:50" s="17" customFormat="1" x14ac:dyDescent="0.2">
      <c r="B14" s="85">
        <v>2</v>
      </c>
      <c r="C14" s="86" t="s">
        <v>98</v>
      </c>
      <c r="D14" s="86" t="s">
        <v>207</v>
      </c>
      <c r="E14" s="86"/>
      <c r="F14" s="86"/>
      <c r="G14" s="86" t="s">
        <v>41</v>
      </c>
      <c r="H14" s="86" t="s">
        <v>32</v>
      </c>
      <c r="I14" s="110" t="s">
        <v>53</v>
      </c>
      <c r="J14" s="122">
        <v>275</v>
      </c>
      <c r="K14" s="16" t="s">
        <v>10</v>
      </c>
      <c r="L14" s="17" t="e">
        <f>VLOOKUP('MPRN + HQA'!$I14,#REF!,2,FALSE)</f>
        <v>#REF!</v>
      </c>
      <c r="M14" s="73" t="e">
        <f>VLOOKUP('MPRN + HQA'!$I14,#REF!,3,FALSE)</f>
        <v>#REF!</v>
      </c>
      <c r="N14" s="34" t="e">
        <f>VLOOKUP('MPRN + HQA'!$I14,#REF!,4,FALSE)</f>
        <v>#REF!</v>
      </c>
      <c r="O14" s="17" t="e">
        <f>VLOOKUP('MPRN + HQA'!$I14,#REF!,5,FALSE)</f>
        <v>#REF!</v>
      </c>
      <c r="P14" s="40" t="e">
        <f>VLOOKUP('MPRN + HQA'!$I14,#REF!,6,FALSE)</f>
        <v>#REF!</v>
      </c>
      <c r="Q14" s="17" t="e">
        <f>VLOOKUP('MPRN + HQA'!$I14,#REF!,7,FALSE)</f>
        <v>#REF!</v>
      </c>
      <c r="R14" s="40" t="e">
        <f>VLOOKUP('MPRN + HQA'!$I14,#REF!,8,FALSE)</f>
        <v>#REF!</v>
      </c>
      <c r="S14" s="17" t="e">
        <f>VLOOKUP('MPRN + HQA'!$I14,#REF!,9,FALSE)</f>
        <v>#REF!</v>
      </c>
      <c r="T14" s="40" t="e">
        <f>VLOOKUP('MPRN + HQA'!$I14,#REF!,10,FALSE)</f>
        <v>#REF!</v>
      </c>
      <c r="U14" s="17" t="e">
        <f>VLOOKUP('MPRN + HQA'!$I14,#REF!,11,FALSE)</f>
        <v>#REF!</v>
      </c>
      <c r="V14" s="40" t="e">
        <f>VLOOKUP('MPRN + HQA'!$I14,#REF!,12,FALSE)</f>
        <v>#REF!</v>
      </c>
      <c r="W14" s="17" t="e">
        <f>VLOOKUP('MPRN + HQA'!$I14,#REF!,13,FALSE)</f>
        <v>#REF!</v>
      </c>
      <c r="X14" s="40" t="e">
        <f>VLOOKUP('MPRN + HQA'!$I14,#REF!,14,FALSE)</f>
        <v>#REF!</v>
      </c>
      <c r="Y14" s="17" t="e">
        <f>VLOOKUP('MPRN + HQA'!$I14,#REF!,15,FALSE)</f>
        <v>#REF!</v>
      </c>
      <c r="Z14" s="40" t="e">
        <f>VLOOKUP('MPRN + HQA'!$I14,#REF!,16,FALSE)</f>
        <v>#REF!</v>
      </c>
      <c r="AA14" s="17" t="e">
        <f>VLOOKUP('MPRN + HQA'!$I14,#REF!,17,FALSE)</f>
        <v>#REF!</v>
      </c>
      <c r="AB14" s="40" t="e">
        <f>VLOOKUP('MPRN + HQA'!$I14,#REF!,18,FALSE)</f>
        <v>#REF!</v>
      </c>
      <c r="AC14" s="17" t="e">
        <f>VLOOKUP('MPRN + HQA'!$I14,#REF!,19,FALSE)</f>
        <v>#REF!</v>
      </c>
      <c r="AD14" s="40" t="e">
        <f>VLOOKUP('MPRN + HQA'!$I14,#REF!,20,FALSE)</f>
        <v>#REF!</v>
      </c>
      <c r="AE14" s="17" t="e">
        <f>VLOOKUP('MPRN + HQA'!$I14,#REF!,21,FALSE)</f>
        <v>#REF!</v>
      </c>
      <c r="AF14" s="40" t="e">
        <f>VLOOKUP('MPRN + HQA'!$I14,#REF!,22,FALSE)</f>
        <v>#REF!</v>
      </c>
      <c r="AG14" s="17" t="e">
        <f>VLOOKUP('MPRN + HQA'!$I14,#REF!,23,FALSE)</f>
        <v>#REF!</v>
      </c>
      <c r="AH14" s="40" t="e">
        <f>VLOOKUP('MPRN + HQA'!$I14,#REF!,24,FALSE)</f>
        <v>#REF!</v>
      </c>
      <c r="AI14" s="17" t="e">
        <f>VLOOKUP('MPRN + HQA'!$I14,#REF!,25,FALSE)</f>
        <v>#REF!</v>
      </c>
      <c r="AJ14" s="40" t="e">
        <f>VLOOKUP('MPRN + HQA'!$I14,#REF!,26,FALSE)</f>
        <v>#REF!</v>
      </c>
      <c r="AK14" s="17" t="e">
        <f>VLOOKUP('MPRN + HQA'!$I14,#REF!,27,FALSE)</f>
        <v>#REF!</v>
      </c>
      <c r="AL14" s="40" t="e">
        <f>VLOOKUP('MPRN + HQA'!$I14,#REF!,28,FALSE)</f>
        <v>#REF!</v>
      </c>
      <c r="AM14" s="17" t="e">
        <f>VLOOKUP('MPRN + HQA'!$I14,#REF!,29,FALSE)</f>
        <v>#REF!</v>
      </c>
      <c r="AN14" s="17" t="e">
        <f>VLOOKUP('MPRN + HQA'!$I14,#REF!,30,FALSE)</f>
        <v>#REF!</v>
      </c>
      <c r="AO14" s="40" t="e">
        <f>VLOOKUP('MPRN + HQA'!$I14,#REF!,31,FALSE)</f>
        <v>#REF!</v>
      </c>
      <c r="AP14" s="34" t="e">
        <f>VLOOKUP('MPRN + HQA'!$I14,#REF!,32,FALSE)</f>
        <v>#REF!</v>
      </c>
      <c r="AQ14" s="34" t="e">
        <f>VLOOKUP('MPRN + HQA'!$I14,#REF!,33,FALSE)</f>
        <v>#REF!</v>
      </c>
      <c r="AR14" s="17">
        <v>70</v>
      </c>
      <c r="AS14" s="66" t="e">
        <f>VLOOKUP('MPRN + HQA'!$I14,#REF!,35,FALSE)</f>
        <v>#REF!</v>
      </c>
      <c r="AT14" s="17" t="e">
        <f>VLOOKUP('MPRN + HQA'!$I14,#REF!,36,FALSE)</f>
        <v>#REF!</v>
      </c>
      <c r="AU14" s="40" t="e">
        <f>VLOOKUP('MPRN + HQA'!$I14,#REF!,37,FALSE)</f>
        <v>#REF!</v>
      </c>
      <c r="AV14" s="17" t="e">
        <f>VLOOKUP('MPRN + HQA'!$I14,#REF!,38,FALSE)</f>
        <v>#REF!</v>
      </c>
      <c r="AW14" s="40" t="e">
        <f>VLOOKUP('MPRN + HQA'!$I14,#REF!,39,FALSE)</f>
        <v>#REF!</v>
      </c>
      <c r="AX14" s="35"/>
    </row>
    <row r="15" spans="2:50" s="17" customFormat="1" x14ac:dyDescent="0.2">
      <c r="B15" s="85">
        <v>3</v>
      </c>
      <c r="C15" s="86" t="s">
        <v>98</v>
      </c>
      <c r="D15" s="86" t="s">
        <v>207</v>
      </c>
      <c r="E15" s="86"/>
      <c r="F15" s="86"/>
      <c r="G15" s="86" t="s">
        <v>41</v>
      </c>
      <c r="H15" s="86" t="s">
        <v>31</v>
      </c>
      <c r="I15" s="110" t="s">
        <v>52</v>
      </c>
      <c r="J15" s="122">
        <v>276</v>
      </c>
      <c r="K15" s="16" t="s">
        <v>10</v>
      </c>
      <c r="L15" s="17" t="e">
        <f>VLOOKUP('MPRN + HQA'!$I15,#REF!,2,FALSE)</f>
        <v>#REF!</v>
      </c>
      <c r="M15" s="73" t="e">
        <f>VLOOKUP('MPRN + HQA'!$I15,#REF!,3,FALSE)</f>
        <v>#REF!</v>
      </c>
      <c r="N15" s="34" t="e">
        <f>VLOOKUP('MPRN + HQA'!$I15,#REF!,4,FALSE)</f>
        <v>#REF!</v>
      </c>
      <c r="O15" s="17" t="e">
        <f>VLOOKUP('MPRN + HQA'!$I15,#REF!,5,FALSE)</f>
        <v>#REF!</v>
      </c>
      <c r="P15" s="40" t="e">
        <f>VLOOKUP('MPRN + HQA'!$I15,#REF!,6,FALSE)</f>
        <v>#REF!</v>
      </c>
      <c r="Q15" s="17" t="e">
        <f>VLOOKUP('MPRN + HQA'!$I15,#REF!,7,FALSE)</f>
        <v>#REF!</v>
      </c>
      <c r="R15" s="40" t="e">
        <f>VLOOKUP('MPRN + HQA'!$I15,#REF!,8,FALSE)</f>
        <v>#REF!</v>
      </c>
      <c r="S15" s="17" t="e">
        <f>VLOOKUP('MPRN + HQA'!$I15,#REF!,9,FALSE)</f>
        <v>#REF!</v>
      </c>
      <c r="T15" s="40" t="e">
        <f>VLOOKUP('MPRN + HQA'!$I15,#REF!,10,FALSE)</f>
        <v>#REF!</v>
      </c>
      <c r="U15" s="17" t="e">
        <f>VLOOKUP('MPRN + HQA'!$I15,#REF!,11,FALSE)</f>
        <v>#REF!</v>
      </c>
      <c r="V15" s="40" t="e">
        <f>VLOOKUP('MPRN + HQA'!$I15,#REF!,12,FALSE)</f>
        <v>#REF!</v>
      </c>
      <c r="W15" s="17" t="e">
        <f>VLOOKUP('MPRN + HQA'!$I15,#REF!,13,FALSE)</f>
        <v>#REF!</v>
      </c>
      <c r="X15" s="40" t="e">
        <f>VLOOKUP('MPRN + HQA'!$I15,#REF!,14,FALSE)</f>
        <v>#REF!</v>
      </c>
      <c r="Y15" s="17" t="e">
        <f>VLOOKUP('MPRN + HQA'!$I15,#REF!,15,FALSE)</f>
        <v>#REF!</v>
      </c>
      <c r="Z15" s="40" t="e">
        <f>VLOOKUP('MPRN + HQA'!$I15,#REF!,16,FALSE)</f>
        <v>#REF!</v>
      </c>
      <c r="AA15" s="17" t="e">
        <f>VLOOKUP('MPRN + HQA'!$I15,#REF!,17,FALSE)</f>
        <v>#REF!</v>
      </c>
      <c r="AB15" s="40" t="e">
        <f>VLOOKUP('MPRN + HQA'!$I15,#REF!,18,FALSE)</f>
        <v>#REF!</v>
      </c>
      <c r="AC15" s="17" t="e">
        <f>VLOOKUP('MPRN + HQA'!$I15,#REF!,19,FALSE)</f>
        <v>#REF!</v>
      </c>
      <c r="AD15" s="40" t="e">
        <f>VLOOKUP('MPRN + HQA'!$I15,#REF!,20,FALSE)</f>
        <v>#REF!</v>
      </c>
      <c r="AE15" s="17" t="e">
        <f>VLOOKUP('MPRN + HQA'!$I15,#REF!,21,FALSE)</f>
        <v>#REF!</v>
      </c>
      <c r="AF15" s="40" t="e">
        <f>VLOOKUP('MPRN + HQA'!$I15,#REF!,22,FALSE)</f>
        <v>#REF!</v>
      </c>
      <c r="AG15" s="17" t="e">
        <f>VLOOKUP('MPRN + HQA'!$I15,#REF!,23,FALSE)</f>
        <v>#REF!</v>
      </c>
      <c r="AH15" s="40" t="e">
        <f>VLOOKUP('MPRN + HQA'!$I15,#REF!,24,FALSE)</f>
        <v>#REF!</v>
      </c>
      <c r="AI15" s="17" t="e">
        <f>VLOOKUP('MPRN + HQA'!$I15,#REF!,25,FALSE)</f>
        <v>#REF!</v>
      </c>
      <c r="AJ15" s="40" t="e">
        <f>VLOOKUP('MPRN + HQA'!$I15,#REF!,26,FALSE)</f>
        <v>#REF!</v>
      </c>
      <c r="AK15" s="17" t="e">
        <f>VLOOKUP('MPRN + HQA'!$I15,#REF!,27,FALSE)</f>
        <v>#REF!</v>
      </c>
      <c r="AL15" s="40" t="e">
        <f>VLOOKUP('MPRN + HQA'!$I15,#REF!,28,FALSE)</f>
        <v>#REF!</v>
      </c>
      <c r="AM15" s="17" t="e">
        <f>VLOOKUP('MPRN + HQA'!$I15,#REF!,29,FALSE)</f>
        <v>#REF!</v>
      </c>
      <c r="AN15" s="17" t="e">
        <f>VLOOKUP('MPRN + HQA'!$I15,#REF!,30,FALSE)</f>
        <v>#REF!</v>
      </c>
      <c r="AO15" s="40" t="e">
        <f>VLOOKUP('MPRN + HQA'!$I15,#REF!,31,FALSE)</f>
        <v>#REF!</v>
      </c>
      <c r="AP15" s="34" t="e">
        <f>VLOOKUP('MPRN + HQA'!$I15,#REF!,32,FALSE)</f>
        <v>#REF!</v>
      </c>
      <c r="AQ15" s="34" t="e">
        <f>VLOOKUP('MPRN + HQA'!$I15,#REF!,33,FALSE)</f>
        <v>#REF!</v>
      </c>
      <c r="AR15" s="17">
        <v>67.2</v>
      </c>
      <c r="AS15" s="66" t="e">
        <f>VLOOKUP('MPRN + HQA'!$I15,#REF!,35,FALSE)</f>
        <v>#REF!</v>
      </c>
      <c r="AT15" s="17" t="e">
        <f>VLOOKUP('MPRN + HQA'!$I15,#REF!,36,FALSE)</f>
        <v>#REF!</v>
      </c>
      <c r="AU15" s="40" t="e">
        <f>VLOOKUP('MPRN + HQA'!$I15,#REF!,37,FALSE)</f>
        <v>#REF!</v>
      </c>
      <c r="AV15" s="17" t="e">
        <f>VLOOKUP('MPRN + HQA'!$I15,#REF!,38,FALSE)</f>
        <v>#REF!</v>
      </c>
      <c r="AW15" s="40" t="e">
        <f>VLOOKUP('MPRN + HQA'!$I15,#REF!,39,FALSE)</f>
        <v>#REF!</v>
      </c>
      <c r="AX15" s="35"/>
    </row>
    <row r="16" spans="2:50" s="17" customFormat="1" x14ac:dyDescent="0.2">
      <c r="B16" s="85">
        <v>4</v>
      </c>
      <c r="C16" s="86" t="s">
        <v>98</v>
      </c>
      <c r="D16" s="86" t="s">
        <v>207</v>
      </c>
      <c r="E16" s="86"/>
      <c r="F16" s="86"/>
      <c r="G16" s="86" t="s">
        <v>41</v>
      </c>
      <c r="H16" s="86" t="s">
        <v>32</v>
      </c>
      <c r="I16" s="110" t="s">
        <v>53</v>
      </c>
      <c r="J16" s="122">
        <v>277</v>
      </c>
      <c r="K16" s="16" t="s">
        <v>10</v>
      </c>
      <c r="L16" s="17" t="e">
        <f>VLOOKUP('MPRN + HQA'!$I16,#REF!,2,FALSE)</f>
        <v>#REF!</v>
      </c>
      <c r="M16" s="73" t="e">
        <f>VLOOKUP('MPRN + HQA'!$I16,#REF!,3,FALSE)</f>
        <v>#REF!</v>
      </c>
      <c r="N16" s="34" t="e">
        <f>VLOOKUP('MPRN + HQA'!$I16,#REF!,4,FALSE)</f>
        <v>#REF!</v>
      </c>
      <c r="O16" s="17" t="e">
        <f>VLOOKUP('MPRN + HQA'!$I16,#REF!,5,FALSE)</f>
        <v>#REF!</v>
      </c>
      <c r="P16" s="40" t="e">
        <f>VLOOKUP('MPRN + HQA'!$I16,#REF!,6,FALSE)</f>
        <v>#REF!</v>
      </c>
      <c r="Q16" s="17" t="e">
        <f>VLOOKUP('MPRN + HQA'!$I16,#REF!,7,FALSE)</f>
        <v>#REF!</v>
      </c>
      <c r="R16" s="40" t="e">
        <f>VLOOKUP('MPRN + HQA'!$I16,#REF!,8,FALSE)</f>
        <v>#REF!</v>
      </c>
      <c r="S16" s="17" t="e">
        <f>VLOOKUP('MPRN + HQA'!$I16,#REF!,9,FALSE)</f>
        <v>#REF!</v>
      </c>
      <c r="T16" s="40" t="e">
        <f>VLOOKUP('MPRN + HQA'!$I16,#REF!,10,FALSE)</f>
        <v>#REF!</v>
      </c>
      <c r="U16" s="17" t="e">
        <f>VLOOKUP('MPRN + HQA'!$I16,#REF!,11,FALSE)</f>
        <v>#REF!</v>
      </c>
      <c r="V16" s="40" t="e">
        <f>VLOOKUP('MPRN + HQA'!$I16,#REF!,12,FALSE)</f>
        <v>#REF!</v>
      </c>
      <c r="W16" s="17" t="e">
        <f>VLOOKUP('MPRN + HQA'!$I16,#REF!,13,FALSE)</f>
        <v>#REF!</v>
      </c>
      <c r="X16" s="40" t="e">
        <f>VLOOKUP('MPRN + HQA'!$I16,#REF!,14,FALSE)</f>
        <v>#REF!</v>
      </c>
      <c r="Y16" s="17" t="e">
        <f>VLOOKUP('MPRN + HQA'!$I16,#REF!,15,FALSE)</f>
        <v>#REF!</v>
      </c>
      <c r="Z16" s="40" t="e">
        <f>VLOOKUP('MPRN + HQA'!$I16,#REF!,16,FALSE)</f>
        <v>#REF!</v>
      </c>
      <c r="AA16" s="17" t="e">
        <f>VLOOKUP('MPRN + HQA'!$I16,#REF!,17,FALSE)</f>
        <v>#REF!</v>
      </c>
      <c r="AB16" s="40" t="e">
        <f>VLOOKUP('MPRN + HQA'!$I16,#REF!,18,FALSE)</f>
        <v>#REF!</v>
      </c>
      <c r="AC16" s="17" t="e">
        <f>VLOOKUP('MPRN + HQA'!$I16,#REF!,19,FALSE)</f>
        <v>#REF!</v>
      </c>
      <c r="AD16" s="40" t="e">
        <f>VLOOKUP('MPRN + HQA'!$I16,#REF!,20,FALSE)</f>
        <v>#REF!</v>
      </c>
      <c r="AE16" s="17" t="e">
        <f>VLOOKUP('MPRN + HQA'!$I16,#REF!,21,FALSE)</f>
        <v>#REF!</v>
      </c>
      <c r="AF16" s="40" t="e">
        <f>VLOOKUP('MPRN + HQA'!$I16,#REF!,22,FALSE)</f>
        <v>#REF!</v>
      </c>
      <c r="AG16" s="17" t="e">
        <f>VLOOKUP('MPRN + HQA'!$I16,#REF!,23,FALSE)</f>
        <v>#REF!</v>
      </c>
      <c r="AH16" s="40" t="e">
        <f>VLOOKUP('MPRN + HQA'!$I16,#REF!,24,FALSE)</f>
        <v>#REF!</v>
      </c>
      <c r="AI16" s="17" t="e">
        <f>VLOOKUP('MPRN + HQA'!$I16,#REF!,25,FALSE)</f>
        <v>#REF!</v>
      </c>
      <c r="AJ16" s="40" t="e">
        <f>VLOOKUP('MPRN + HQA'!$I16,#REF!,26,FALSE)</f>
        <v>#REF!</v>
      </c>
      <c r="AK16" s="17" t="e">
        <f>VLOOKUP('MPRN + HQA'!$I16,#REF!,27,FALSE)</f>
        <v>#REF!</v>
      </c>
      <c r="AL16" s="40" t="e">
        <f>VLOOKUP('MPRN + HQA'!$I16,#REF!,28,FALSE)</f>
        <v>#REF!</v>
      </c>
      <c r="AM16" s="17" t="e">
        <f>VLOOKUP('MPRN + HQA'!$I16,#REF!,29,FALSE)</f>
        <v>#REF!</v>
      </c>
      <c r="AN16" s="17" t="e">
        <f>VLOOKUP('MPRN + HQA'!$I16,#REF!,30,FALSE)</f>
        <v>#REF!</v>
      </c>
      <c r="AO16" s="40" t="e">
        <f>VLOOKUP('MPRN + HQA'!$I16,#REF!,31,FALSE)</f>
        <v>#REF!</v>
      </c>
      <c r="AP16" s="34" t="e">
        <f>VLOOKUP('MPRN + HQA'!$I16,#REF!,32,FALSE)</f>
        <v>#REF!</v>
      </c>
      <c r="AQ16" s="34" t="e">
        <f>VLOOKUP('MPRN + HQA'!$I16,#REF!,33,FALSE)</f>
        <v>#REF!</v>
      </c>
      <c r="AR16" s="17">
        <v>65.7</v>
      </c>
      <c r="AS16" s="66" t="e">
        <f>VLOOKUP('MPRN + HQA'!$I16,#REF!,35,FALSE)</f>
        <v>#REF!</v>
      </c>
      <c r="AT16" s="17" t="e">
        <f>VLOOKUP('MPRN + HQA'!$I16,#REF!,36,FALSE)</f>
        <v>#REF!</v>
      </c>
      <c r="AU16" s="40" t="e">
        <f>VLOOKUP('MPRN + HQA'!$I16,#REF!,37,FALSE)</f>
        <v>#REF!</v>
      </c>
      <c r="AV16" s="17" t="e">
        <f>VLOOKUP('MPRN + HQA'!$I16,#REF!,38,FALSE)</f>
        <v>#REF!</v>
      </c>
      <c r="AW16" s="40" t="e">
        <f>VLOOKUP('MPRN + HQA'!$I16,#REF!,39,FALSE)</f>
        <v>#REF!</v>
      </c>
      <c r="AX16" s="35"/>
    </row>
    <row r="17" spans="2:50" s="18" customFormat="1" x14ac:dyDescent="0.2">
      <c r="B17" s="85">
        <v>5</v>
      </c>
      <c r="C17" s="86" t="s">
        <v>98</v>
      </c>
      <c r="D17" s="86" t="s">
        <v>207</v>
      </c>
      <c r="E17" s="86"/>
      <c r="F17" s="86" t="s">
        <v>57</v>
      </c>
      <c r="G17" s="86" t="s">
        <v>54</v>
      </c>
      <c r="H17" s="86" t="s">
        <v>31</v>
      </c>
      <c r="I17" s="111" t="str">
        <f>'[1]HQA - BASE UNIT TYPE'!$B$10</f>
        <v>(A2) 4 Bed - End Terrace (3 st)</v>
      </c>
      <c r="J17" s="122">
        <v>378</v>
      </c>
      <c r="K17" s="60" t="s">
        <v>15</v>
      </c>
      <c r="L17" s="18" t="e">
        <f>VLOOKUP('MPRN + HQA'!$I17,#REF!,2,FALSE)</f>
        <v>#REF!</v>
      </c>
      <c r="M17" s="72" t="e">
        <f>VLOOKUP('MPRN + HQA'!$I17,#REF!,3,FALSE)</f>
        <v>#REF!</v>
      </c>
      <c r="N17" s="32" t="e">
        <f>VLOOKUP('MPRN + HQA'!$I17,#REF!,4,FALSE)</f>
        <v>#REF!</v>
      </c>
      <c r="O17" s="18" t="e">
        <f>VLOOKUP('MPRN + HQA'!$I17,#REF!,5,FALSE)</f>
        <v>#REF!</v>
      </c>
      <c r="P17" s="39" t="e">
        <f>VLOOKUP('MPRN + HQA'!$I17,#REF!,6,FALSE)</f>
        <v>#REF!</v>
      </c>
      <c r="Q17" s="18" t="e">
        <f>VLOOKUP('MPRN + HQA'!$I17,#REF!,7,FALSE)</f>
        <v>#REF!</v>
      </c>
      <c r="R17" s="39" t="e">
        <f>VLOOKUP('MPRN + HQA'!$I17,#REF!,8,FALSE)</f>
        <v>#REF!</v>
      </c>
      <c r="S17" s="18" t="e">
        <f>VLOOKUP('MPRN + HQA'!$I17,#REF!,9,FALSE)</f>
        <v>#REF!</v>
      </c>
      <c r="T17" s="39" t="e">
        <f>VLOOKUP('MPRN + HQA'!$I17,#REF!,10,FALSE)</f>
        <v>#REF!</v>
      </c>
      <c r="U17" s="18" t="e">
        <f>VLOOKUP('MPRN + HQA'!$I17,#REF!,11,FALSE)</f>
        <v>#REF!</v>
      </c>
      <c r="V17" s="39" t="e">
        <f>VLOOKUP('MPRN + HQA'!$I17,#REF!,12,FALSE)</f>
        <v>#REF!</v>
      </c>
      <c r="W17" s="18" t="e">
        <f>VLOOKUP('MPRN + HQA'!$I17,#REF!,13,FALSE)</f>
        <v>#REF!</v>
      </c>
      <c r="X17" s="39" t="e">
        <f>VLOOKUP('MPRN + HQA'!$I17,#REF!,14,FALSE)</f>
        <v>#REF!</v>
      </c>
      <c r="Y17" s="18" t="e">
        <f>VLOOKUP('MPRN + HQA'!$I17,#REF!,15,FALSE)</f>
        <v>#REF!</v>
      </c>
      <c r="Z17" s="39" t="e">
        <f>VLOOKUP('MPRN + HQA'!$I17,#REF!,16,FALSE)</f>
        <v>#REF!</v>
      </c>
      <c r="AA17" s="18" t="e">
        <f>VLOOKUP('MPRN + HQA'!$I17,#REF!,17,FALSE)</f>
        <v>#REF!</v>
      </c>
      <c r="AB17" s="39" t="e">
        <f>VLOOKUP('MPRN + HQA'!$I17,#REF!,18,FALSE)</f>
        <v>#REF!</v>
      </c>
      <c r="AC17" s="18" t="e">
        <f>VLOOKUP('MPRN + HQA'!$I17,#REF!,19,FALSE)</f>
        <v>#REF!</v>
      </c>
      <c r="AD17" s="39" t="e">
        <f>VLOOKUP('MPRN + HQA'!$I17,#REF!,20,FALSE)</f>
        <v>#REF!</v>
      </c>
      <c r="AE17" s="18" t="e">
        <f>VLOOKUP('MPRN + HQA'!$I17,#REF!,21,FALSE)</f>
        <v>#REF!</v>
      </c>
      <c r="AF17" s="39" t="e">
        <f>VLOOKUP('MPRN + HQA'!$I17,#REF!,22,FALSE)</f>
        <v>#REF!</v>
      </c>
      <c r="AG17" s="18" t="e">
        <f>VLOOKUP('MPRN + HQA'!$I17,#REF!,23,FALSE)</f>
        <v>#REF!</v>
      </c>
      <c r="AH17" s="39" t="e">
        <f>VLOOKUP('MPRN + HQA'!$I17,#REF!,24,FALSE)</f>
        <v>#REF!</v>
      </c>
      <c r="AI17" s="18" t="e">
        <f>VLOOKUP('MPRN + HQA'!$I17,#REF!,25,FALSE)</f>
        <v>#REF!</v>
      </c>
      <c r="AJ17" s="39" t="e">
        <f>VLOOKUP('MPRN + HQA'!$I17,#REF!,26,FALSE)</f>
        <v>#REF!</v>
      </c>
      <c r="AK17" s="18" t="e">
        <f>VLOOKUP('MPRN + HQA'!$I17,#REF!,27,FALSE)</f>
        <v>#REF!</v>
      </c>
      <c r="AL17" s="39" t="e">
        <f>VLOOKUP('MPRN + HQA'!$I17,#REF!,28,FALSE)</f>
        <v>#REF!</v>
      </c>
      <c r="AM17" s="18" t="e">
        <f>VLOOKUP('MPRN + HQA'!$I17,#REF!,29,FALSE)</f>
        <v>#REF!</v>
      </c>
      <c r="AN17" s="18" t="e">
        <f>VLOOKUP('MPRN + HQA'!$I17,#REF!,30,FALSE)</f>
        <v>#REF!</v>
      </c>
      <c r="AO17" s="39" t="e">
        <f>VLOOKUP('MPRN + HQA'!$I17,#REF!,31,FALSE)</f>
        <v>#REF!</v>
      </c>
      <c r="AP17" s="32" t="e">
        <f>VLOOKUP('MPRN + HQA'!$I17,#REF!,32,FALSE)</f>
        <v>#REF!</v>
      </c>
      <c r="AQ17" s="32" t="e">
        <f>VLOOKUP('MPRN + HQA'!$I17,#REF!,33,FALSE)</f>
        <v>#REF!</v>
      </c>
      <c r="AR17" s="18">
        <v>71.7</v>
      </c>
      <c r="AS17" s="65" t="e">
        <f>VLOOKUP('MPRN + HQA'!$I17,#REF!,35,FALSE)</f>
        <v>#REF!</v>
      </c>
      <c r="AT17" s="18" t="e">
        <f>VLOOKUP('MPRN + HQA'!$I17,#REF!,36,FALSE)</f>
        <v>#REF!</v>
      </c>
      <c r="AU17" s="39" t="e">
        <f>VLOOKUP('MPRN + HQA'!$I17,#REF!,37,FALSE)</f>
        <v>#REF!</v>
      </c>
      <c r="AV17" s="18" t="e">
        <f>VLOOKUP('MPRN + HQA'!$I17,#REF!,38,FALSE)</f>
        <v>#REF!</v>
      </c>
      <c r="AW17" s="39" t="e">
        <f>VLOOKUP('MPRN + HQA'!$I17,#REF!,39,FALSE)</f>
        <v>#REF!</v>
      </c>
      <c r="AX17" s="33"/>
    </row>
    <row r="18" spans="2:50" s="18" customFormat="1" x14ac:dyDescent="0.2">
      <c r="B18" s="85">
        <v>6</v>
      </c>
      <c r="C18" s="86" t="s">
        <v>98</v>
      </c>
      <c r="D18" s="86" t="s">
        <v>207</v>
      </c>
      <c r="E18" s="86"/>
      <c r="F18" s="86" t="s">
        <v>57</v>
      </c>
      <c r="G18" s="86" t="s">
        <v>54</v>
      </c>
      <c r="H18" s="86" t="s">
        <v>31</v>
      </c>
      <c r="I18" s="111" t="str">
        <f>'[1]HQA - BASE UNIT TYPE'!$B$9</f>
        <v>(A1) 4 Bed - Mid Terrace (3 st)</v>
      </c>
      <c r="J18" s="122">
        <v>379</v>
      </c>
      <c r="K18" s="60"/>
      <c r="M18" s="72"/>
      <c r="N18" s="32"/>
      <c r="P18" s="39"/>
      <c r="R18" s="39"/>
      <c r="T18" s="39"/>
      <c r="V18" s="39"/>
      <c r="X18" s="39"/>
      <c r="Z18" s="39"/>
      <c r="AB18" s="39"/>
      <c r="AD18" s="39"/>
      <c r="AF18" s="39"/>
      <c r="AH18" s="39"/>
      <c r="AJ18" s="39"/>
      <c r="AL18" s="39"/>
      <c r="AO18" s="39"/>
      <c r="AP18" s="32"/>
      <c r="AQ18" s="32"/>
      <c r="AS18" s="65"/>
      <c r="AU18" s="39"/>
      <c r="AW18" s="39"/>
      <c r="AX18" s="33"/>
    </row>
    <row r="19" spans="2:50" s="18" customFormat="1" x14ac:dyDescent="0.2">
      <c r="B19" s="85">
        <v>7</v>
      </c>
      <c r="C19" s="86" t="s">
        <v>98</v>
      </c>
      <c r="D19" s="86" t="s">
        <v>207</v>
      </c>
      <c r="E19" s="86"/>
      <c r="F19" s="86" t="s">
        <v>57</v>
      </c>
      <c r="G19" s="86" t="s">
        <v>54</v>
      </c>
      <c r="H19" s="86" t="s">
        <v>31</v>
      </c>
      <c r="I19" s="111" t="str">
        <f>'[1]HQA - BASE UNIT TYPE'!$B$9</f>
        <v>(A1) 4 Bed - Mid Terrace (3 st)</v>
      </c>
      <c r="J19" s="122">
        <v>380</v>
      </c>
      <c r="K19" s="60"/>
      <c r="M19" s="72"/>
      <c r="N19" s="32"/>
      <c r="P19" s="39"/>
      <c r="R19" s="39"/>
      <c r="T19" s="39"/>
      <c r="V19" s="39"/>
      <c r="X19" s="39"/>
      <c r="Z19" s="39"/>
      <c r="AB19" s="39"/>
      <c r="AD19" s="39"/>
      <c r="AF19" s="39"/>
      <c r="AH19" s="39"/>
      <c r="AJ19" s="39"/>
      <c r="AL19" s="39"/>
      <c r="AO19" s="39"/>
      <c r="AP19" s="32"/>
      <c r="AQ19" s="32"/>
      <c r="AS19" s="65"/>
      <c r="AU19" s="39"/>
      <c r="AW19" s="39"/>
      <c r="AX19" s="33"/>
    </row>
    <row r="20" spans="2:50" s="18" customFormat="1" x14ac:dyDescent="0.2">
      <c r="B20" s="85">
        <v>8</v>
      </c>
      <c r="C20" s="86" t="s">
        <v>98</v>
      </c>
      <c r="D20" s="86" t="s">
        <v>207</v>
      </c>
      <c r="E20" s="86"/>
      <c r="F20" s="86" t="s">
        <v>57</v>
      </c>
      <c r="G20" s="86" t="s">
        <v>54</v>
      </c>
      <c r="H20" s="86" t="s">
        <v>31</v>
      </c>
      <c r="I20" s="111" t="str">
        <f>'[1]HQA - BASE UNIT TYPE'!$B$9</f>
        <v>(A1) 4 Bed - Mid Terrace (3 st)</v>
      </c>
      <c r="J20" s="122">
        <v>381</v>
      </c>
      <c r="K20" s="60"/>
      <c r="M20" s="72"/>
      <c r="N20" s="32"/>
      <c r="P20" s="39"/>
      <c r="R20" s="39"/>
      <c r="T20" s="39"/>
      <c r="V20" s="39"/>
      <c r="X20" s="39"/>
      <c r="Z20" s="39"/>
      <c r="AB20" s="39"/>
      <c r="AD20" s="39"/>
      <c r="AF20" s="39"/>
      <c r="AH20" s="39"/>
      <c r="AJ20" s="39"/>
      <c r="AL20" s="39"/>
      <c r="AO20" s="39"/>
      <c r="AP20" s="32"/>
      <c r="AQ20" s="32"/>
      <c r="AS20" s="65"/>
      <c r="AU20" s="39"/>
      <c r="AW20" s="39"/>
      <c r="AX20" s="33"/>
    </row>
    <row r="21" spans="2:50" s="18" customFormat="1" x14ac:dyDescent="0.2">
      <c r="B21" s="85">
        <v>9</v>
      </c>
      <c r="C21" s="86" t="s">
        <v>98</v>
      </c>
      <c r="D21" s="86" t="s">
        <v>207</v>
      </c>
      <c r="E21" s="86"/>
      <c r="F21" s="86" t="s">
        <v>57</v>
      </c>
      <c r="G21" s="86" t="s">
        <v>54</v>
      </c>
      <c r="H21" s="86" t="s">
        <v>31</v>
      </c>
      <c r="I21" s="111" t="str">
        <f>'[1]HQA - BASE UNIT TYPE'!$B$10</f>
        <v>(A2) 4 Bed - End Terrace (3 st)</v>
      </c>
      <c r="J21" s="122">
        <v>382</v>
      </c>
      <c r="K21" s="60"/>
      <c r="M21" s="72"/>
      <c r="N21" s="32"/>
      <c r="P21" s="39"/>
      <c r="R21" s="39"/>
      <c r="T21" s="39"/>
      <c r="V21" s="39"/>
      <c r="X21" s="39"/>
      <c r="Z21" s="39"/>
      <c r="AB21" s="39"/>
      <c r="AD21" s="39"/>
      <c r="AF21" s="39"/>
      <c r="AH21" s="39"/>
      <c r="AJ21" s="39"/>
      <c r="AL21" s="39"/>
      <c r="AO21" s="39"/>
      <c r="AP21" s="32"/>
      <c r="AQ21" s="32"/>
      <c r="AS21" s="65"/>
      <c r="AU21" s="39"/>
      <c r="AW21" s="39"/>
      <c r="AX21" s="33"/>
    </row>
    <row r="22" spans="2:50" s="18" customFormat="1" x14ac:dyDescent="0.2">
      <c r="B22" s="85">
        <v>10</v>
      </c>
      <c r="C22" s="86" t="s">
        <v>98</v>
      </c>
      <c r="D22" s="86" t="s">
        <v>207</v>
      </c>
      <c r="E22" s="86"/>
      <c r="F22" s="86" t="s">
        <v>57</v>
      </c>
      <c r="G22" s="86" t="s">
        <v>54</v>
      </c>
      <c r="H22" s="86" t="s">
        <v>31</v>
      </c>
      <c r="I22" s="112" t="str">
        <f>'[1]HQA - BASE UNIT TYPE'!$B$15</f>
        <v>(B4) 4 Bed - End Terrace (3 st)</v>
      </c>
      <c r="J22" s="122">
        <v>383</v>
      </c>
      <c r="K22" s="60"/>
      <c r="M22" s="72"/>
      <c r="N22" s="32"/>
      <c r="P22" s="39"/>
      <c r="R22" s="39"/>
      <c r="T22" s="39"/>
      <c r="V22" s="39"/>
      <c r="X22" s="39"/>
      <c r="Z22" s="39"/>
      <c r="AB22" s="39"/>
      <c r="AD22" s="39"/>
      <c r="AF22" s="39"/>
      <c r="AH22" s="39"/>
      <c r="AJ22" s="39"/>
      <c r="AL22" s="39"/>
      <c r="AO22" s="39"/>
      <c r="AP22" s="32"/>
      <c r="AQ22" s="32"/>
      <c r="AS22" s="65"/>
      <c r="AU22" s="39"/>
      <c r="AW22" s="39"/>
      <c r="AX22" s="33"/>
    </row>
    <row r="23" spans="2:50" s="18" customFormat="1" x14ac:dyDescent="0.2">
      <c r="B23" s="85">
        <v>11</v>
      </c>
      <c r="C23" s="86" t="s">
        <v>98</v>
      </c>
      <c r="D23" s="86" t="s">
        <v>207</v>
      </c>
      <c r="E23" s="86"/>
      <c r="F23" s="86" t="s">
        <v>57</v>
      </c>
      <c r="G23" s="86" t="s">
        <v>54</v>
      </c>
      <c r="H23" s="86" t="s">
        <v>31</v>
      </c>
      <c r="I23" s="112" t="str">
        <f>'[1]HQA - BASE UNIT TYPE'!$B$16</f>
        <v>(B5) 4 Bed - Mid Terrace (3 st)</v>
      </c>
      <c r="J23" s="122">
        <v>384</v>
      </c>
      <c r="K23" s="60"/>
      <c r="M23" s="72"/>
      <c r="N23" s="32"/>
      <c r="P23" s="39"/>
      <c r="R23" s="39"/>
      <c r="T23" s="39"/>
      <c r="V23" s="39"/>
      <c r="X23" s="39"/>
      <c r="Z23" s="39"/>
      <c r="AB23" s="39"/>
      <c r="AD23" s="39"/>
      <c r="AF23" s="39"/>
      <c r="AH23" s="39"/>
      <c r="AJ23" s="39"/>
      <c r="AL23" s="39"/>
      <c r="AO23" s="39"/>
      <c r="AP23" s="32"/>
      <c r="AQ23" s="32"/>
      <c r="AS23" s="65"/>
      <c r="AU23" s="39"/>
      <c r="AW23" s="39"/>
      <c r="AX23" s="33"/>
    </row>
    <row r="24" spans="2:50" s="18" customFormat="1" x14ac:dyDescent="0.2">
      <c r="B24" s="85">
        <v>12</v>
      </c>
      <c r="C24" s="86" t="s">
        <v>98</v>
      </c>
      <c r="D24" s="86" t="s">
        <v>207</v>
      </c>
      <c r="E24" s="86"/>
      <c r="F24" s="86" t="s">
        <v>57</v>
      </c>
      <c r="G24" s="86" t="s">
        <v>54</v>
      </c>
      <c r="H24" s="86" t="s">
        <v>31</v>
      </c>
      <c r="I24" s="112" t="str">
        <f>'[1]HQA - BASE UNIT TYPE'!$B$13</f>
        <v>(B2) 4 Bed - End Terrace (3 st)</v>
      </c>
      <c r="J24" s="122">
        <v>385</v>
      </c>
      <c r="K24" s="60"/>
      <c r="M24" s="72"/>
      <c r="N24" s="32"/>
      <c r="P24" s="39"/>
      <c r="R24" s="39"/>
      <c r="T24" s="39"/>
      <c r="V24" s="39"/>
      <c r="X24" s="39"/>
      <c r="Z24" s="39"/>
      <c r="AB24" s="39"/>
      <c r="AD24" s="39"/>
      <c r="AF24" s="39"/>
      <c r="AH24" s="39"/>
      <c r="AJ24" s="39"/>
      <c r="AL24" s="39"/>
      <c r="AO24" s="39"/>
      <c r="AP24" s="32"/>
      <c r="AQ24" s="32"/>
      <c r="AS24" s="65"/>
      <c r="AU24" s="39"/>
      <c r="AW24" s="39"/>
      <c r="AX24" s="33"/>
    </row>
    <row r="25" spans="2:50" s="18" customFormat="1" x14ac:dyDescent="0.2">
      <c r="B25" s="85">
        <v>13</v>
      </c>
      <c r="C25" s="86" t="s">
        <v>98</v>
      </c>
      <c r="D25" s="86" t="s">
        <v>207</v>
      </c>
      <c r="E25" s="86"/>
      <c r="F25" s="86" t="s">
        <v>58</v>
      </c>
      <c r="G25" s="86" t="s">
        <v>54</v>
      </c>
      <c r="H25" s="86" t="s">
        <v>31</v>
      </c>
      <c r="I25" s="112" t="str">
        <f>'[1]HQA - BASE UNIT TYPE'!$B$12</f>
        <v>(B1) 4 Bed - End Terrace (3 st)</v>
      </c>
      <c r="J25" s="122">
        <v>352</v>
      </c>
      <c r="K25" s="60"/>
      <c r="M25" s="72"/>
      <c r="N25" s="32"/>
      <c r="P25" s="39"/>
      <c r="R25" s="39"/>
      <c r="T25" s="39"/>
      <c r="V25" s="39"/>
      <c r="X25" s="39"/>
      <c r="Z25" s="39"/>
      <c r="AB25" s="39"/>
      <c r="AD25" s="39"/>
      <c r="AF25" s="39"/>
      <c r="AH25" s="39"/>
      <c r="AJ25" s="39"/>
      <c r="AL25" s="39"/>
      <c r="AO25" s="39"/>
      <c r="AP25" s="32"/>
      <c r="AQ25" s="32"/>
      <c r="AS25" s="65"/>
      <c r="AU25" s="39"/>
      <c r="AW25" s="39"/>
      <c r="AX25" s="33"/>
    </row>
    <row r="26" spans="2:50" s="18" customFormat="1" x14ac:dyDescent="0.2">
      <c r="B26" s="85">
        <v>14</v>
      </c>
      <c r="C26" s="86" t="s">
        <v>98</v>
      </c>
      <c r="D26" s="86" t="s">
        <v>207</v>
      </c>
      <c r="E26" s="86"/>
      <c r="F26" s="86" t="s">
        <v>58</v>
      </c>
      <c r="G26" s="86" t="s">
        <v>54</v>
      </c>
      <c r="H26" s="86" t="s">
        <v>31</v>
      </c>
      <c r="I26" s="112" t="str">
        <f>'[1]HQA - BASE UNIT TYPE'!$B$17</f>
        <v>(B6) 4 Bed - Mid Terrace (3 st)</v>
      </c>
      <c r="J26" s="122">
        <v>353</v>
      </c>
      <c r="K26" s="60"/>
      <c r="M26" s="72"/>
      <c r="N26" s="32"/>
      <c r="P26" s="39"/>
      <c r="R26" s="39"/>
      <c r="T26" s="39"/>
      <c r="V26" s="39"/>
      <c r="X26" s="39"/>
      <c r="Z26" s="39"/>
      <c r="AB26" s="39"/>
      <c r="AD26" s="39"/>
      <c r="AF26" s="39"/>
      <c r="AH26" s="39"/>
      <c r="AJ26" s="39"/>
      <c r="AL26" s="39"/>
      <c r="AO26" s="39"/>
      <c r="AP26" s="32"/>
      <c r="AQ26" s="32"/>
      <c r="AS26" s="65"/>
      <c r="AU26" s="39"/>
      <c r="AW26" s="39"/>
      <c r="AX26" s="33"/>
    </row>
    <row r="27" spans="2:50" s="18" customFormat="1" x14ac:dyDescent="0.2">
      <c r="B27" s="85">
        <v>15</v>
      </c>
      <c r="C27" s="86" t="s">
        <v>98</v>
      </c>
      <c r="D27" s="86" t="s">
        <v>207</v>
      </c>
      <c r="E27" s="86"/>
      <c r="F27" s="86" t="s">
        <v>58</v>
      </c>
      <c r="G27" s="86" t="s">
        <v>54</v>
      </c>
      <c r="H27" s="86" t="s">
        <v>31</v>
      </c>
      <c r="I27" s="112" t="str">
        <f>'[1]HQA - BASE UNIT TYPE'!$B$16</f>
        <v>(B5) 4 Bed - Mid Terrace (3 st)</v>
      </c>
      <c r="J27" s="122">
        <v>354</v>
      </c>
      <c r="K27" s="60"/>
      <c r="M27" s="72"/>
      <c r="N27" s="32"/>
      <c r="P27" s="39"/>
      <c r="R27" s="39"/>
      <c r="T27" s="39"/>
      <c r="V27" s="39"/>
      <c r="X27" s="39"/>
      <c r="Z27" s="39"/>
      <c r="AB27" s="39"/>
      <c r="AD27" s="39"/>
      <c r="AF27" s="39"/>
      <c r="AH27" s="39"/>
      <c r="AJ27" s="39"/>
      <c r="AL27" s="39"/>
      <c r="AO27" s="39"/>
      <c r="AP27" s="32"/>
      <c r="AQ27" s="32"/>
      <c r="AS27" s="65"/>
      <c r="AU27" s="39"/>
      <c r="AW27" s="39"/>
      <c r="AX27" s="33"/>
    </row>
    <row r="28" spans="2:50" s="18" customFormat="1" x14ac:dyDescent="0.2">
      <c r="B28" s="85">
        <v>16</v>
      </c>
      <c r="C28" s="86" t="s">
        <v>98</v>
      </c>
      <c r="D28" s="86" t="s">
        <v>207</v>
      </c>
      <c r="E28" s="86"/>
      <c r="F28" s="86" t="s">
        <v>58</v>
      </c>
      <c r="G28" s="86" t="s">
        <v>54</v>
      </c>
      <c r="H28" s="86" t="s">
        <v>31</v>
      </c>
      <c r="I28" s="112" t="str">
        <f>'[1]HQA - BASE UNIT TYPE'!$B$13</f>
        <v>(B2) 4 Bed - End Terrace (3 st)</v>
      </c>
      <c r="J28" s="122">
        <v>355</v>
      </c>
      <c r="K28" s="60"/>
      <c r="M28" s="72"/>
      <c r="N28" s="32"/>
      <c r="P28" s="39"/>
      <c r="R28" s="39"/>
      <c r="T28" s="39"/>
      <c r="V28" s="39"/>
      <c r="X28" s="39"/>
      <c r="Z28" s="39"/>
      <c r="AB28" s="39"/>
      <c r="AD28" s="39"/>
      <c r="AF28" s="39"/>
      <c r="AH28" s="39"/>
      <c r="AJ28" s="39"/>
      <c r="AL28" s="39"/>
      <c r="AO28" s="39"/>
      <c r="AP28" s="32"/>
      <c r="AQ28" s="32"/>
      <c r="AS28" s="65"/>
      <c r="AU28" s="39"/>
      <c r="AW28" s="39"/>
      <c r="AX28" s="33"/>
    </row>
    <row r="29" spans="2:50" s="18" customFormat="1" x14ac:dyDescent="0.2">
      <c r="B29" s="85">
        <v>17</v>
      </c>
      <c r="C29" s="86" t="s">
        <v>98</v>
      </c>
      <c r="D29" s="86" t="s">
        <v>207</v>
      </c>
      <c r="E29" s="86"/>
      <c r="F29" s="86" t="s">
        <v>58</v>
      </c>
      <c r="G29" s="86" t="s">
        <v>54</v>
      </c>
      <c r="H29" s="86" t="s">
        <v>31</v>
      </c>
      <c r="I29" s="112" t="str">
        <f>'[1]HQA - BASE UNIT TYPE'!$B$14</f>
        <v>(B3) 4 Bed - End Terrace (3 st)</v>
      </c>
      <c r="J29" s="122">
        <v>356</v>
      </c>
      <c r="K29" s="60"/>
      <c r="M29" s="72"/>
      <c r="N29" s="32"/>
      <c r="P29" s="39"/>
      <c r="R29" s="39"/>
      <c r="T29" s="39"/>
      <c r="V29" s="39"/>
      <c r="X29" s="39"/>
      <c r="Z29" s="39"/>
      <c r="AB29" s="39"/>
      <c r="AD29" s="39"/>
      <c r="AF29" s="39"/>
      <c r="AH29" s="39"/>
      <c r="AJ29" s="39"/>
      <c r="AL29" s="39"/>
      <c r="AO29" s="39"/>
      <c r="AP29" s="32"/>
      <c r="AQ29" s="32"/>
      <c r="AS29" s="65"/>
      <c r="AU29" s="39"/>
      <c r="AW29" s="39"/>
      <c r="AX29" s="33"/>
    </row>
    <row r="30" spans="2:50" s="18" customFormat="1" x14ac:dyDescent="0.2">
      <c r="B30" s="85">
        <v>18</v>
      </c>
      <c r="C30" s="86" t="s">
        <v>98</v>
      </c>
      <c r="D30" s="86" t="s">
        <v>207</v>
      </c>
      <c r="E30" s="86"/>
      <c r="F30" s="86" t="s">
        <v>58</v>
      </c>
      <c r="G30" s="86" t="s">
        <v>54</v>
      </c>
      <c r="H30" s="86" t="s">
        <v>31</v>
      </c>
      <c r="I30" s="112" t="str">
        <f>'[1]HQA - BASE UNIT TYPE'!$B$15</f>
        <v>(B4) 4 Bed - End Terrace (3 st)</v>
      </c>
      <c r="J30" s="122">
        <v>357</v>
      </c>
      <c r="K30" s="60"/>
      <c r="M30" s="72"/>
      <c r="N30" s="32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J30" s="39"/>
      <c r="AL30" s="39"/>
      <c r="AO30" s="39"/>
      <c r="AP30" s="32"/>
      <c r="AQ30" s="32"/>
      <c r="AS30" s="65"/>
      <c r="AU30" s="39"/>
      <c r="AW30" s="39"/>
      <c r="AX30" s="33"/>
    </row>
    <row r="31" spans="2:50" s="18" customFormat="1" x14ac:dyDescent="0.2">
      <c r="B31" s="85">
        <v>19</v>
      </c>
      <c r="C31" s="86" t="s">
        <v>98</v>
      </c>
      <c r="D31" s="86" t="s">
        <v>207</v>
      </c>
      <c r="E31" s="86"/>
      <c r="F31" s="86" t="s">
        <v>59</v>
      </c>
      <c r="G31" s="86" t="s">
        <v>54</v>
      </c>
      <c r="H31" s="86" t="s">
        <v>31</v>
      </c>
      <c r="I31" s="113" t="str">
        <f>'[1]HQA - BASE UNIT TYPE'!$B$19</f>
        <v>(C1) 4 Bed - End Terrace (2 st)</v>
      </c>
      <c r="J31" s="122">
        <v>321</v>
      </c>
      <c r="K31" s="60"/>
      <c r="M31" s="72"/>
      <c r="N31" s="32"/>
      <c r="P31" s="39"/>
      <c r="R31" s="39"/>
      <c r="T31" s="39"/>
      <c r="V31" s="39"/>
      <c r="X31" s="39"/>
      <c r="Z31" s="39"/>
      <c r="AB31" s="39"/>
      <c r="AD31" s="39"/>
      <c r="AF31" s="39"/>
      <c r="AH31" s="39"/>
      <c r="AJ31" s="39"/>
      <c r="AL31" s="39"/>
      <c r="AO31" s="39"/>
      <c r="AP31" s="32"/>
      <c r="AQ31" s="32"/>
      <c r="AS31" s="65"/>
      <c r="AU31" s="39"/>
      <c r="AW31" s="39"/>
      <c r="AX31" s="33"/>
    </row>
    <row r="32" spans="2:50" s="18" customFormat="1" x14ac:dyDescent="0.2">
      <c r="B32" s="85">
        <v>20</v>
      </c>
      <c r="C32" s="86" t="s">
        <v>98</v>
      </c>
      <c r="D32" s="86" t="s">
        <v>207</v>
      </c>
      <c r="E32" s="86"/>
      <c r="F32" s="86" t="s">
        <v>59</v>
      </c>
      <c r="G32" s="86" t="s">
        <v>54</v>
      </c>
      <c r="H32" s="86" t="s">
        <v>31</v>
      </c>
      <c r="I32" s="114" t="str">
        <f>'[1]HQA - BASE UNIT TYPE'!$B$27</f>
        <v>(F1) 3 Bed - End Terrace (2 st)</v>
      </c>
      <c r="J32" s="122">
        <v>322</v>
      </c>
      <c r="K32" s="60"/>
      <c r="M32" s="72"/>
      <c r="N32" s="32"/>
      <c r="P32" s="39"/>
      <c r="R32" s="39"/>
      <c r="T32" s="39"/>
      <c r="V32" s="39"/>
      <c r="X32" s="39"/>
      <c r="Z32" s="39"/>
      <c r="AB32" s="39"/>
      <c r="AD32" s="39"/>
      <c r="AF32" s="39"/>
      <c r="AH32" s="39"/>
      <c r="AJ32" s="39"/>
      <c r="AL32" s="39"/>
      <c r="AO32" s="39"/>
      <c r="AP32" s="32"/>
      <c r="AQ32" s="32"/>
      <c r="AS32" s="65"/>
      <c r="AU32" s="39"/>
      <c r="AW32" s="39"/>
      <c r="AX32" s="33"/>
    </row>
    <row r="33" spans="2:50" s="18" customFormat="1" x14ac:dyDescent="0.2">
      <c r="B33" s="85">
        <v>21</v>
      </c>
      <c r="C33" s="86" t="s">
        <v>98</v>
      </c>
      <c r="D33" s="86" t="s">
        <v>207</v>
      </c>
      <c r="E33" s="86"/>
      <c r="F33" s="86" t="s">
        <v>59</v>
      </c>
      <c r="G33" s="86" t="s">
        <v>54</v>
      </c>
      <c r="H33" s="86" t="s">
        <v>31</v>
      </c>
      <c r="I33" s="114" t="str">
        <f>'[1]HQA - BASE UNIT TYPE'!$B$27</f>
        <v>(F1) 3 Bed - End Terrace (2 st)</v>
      </c>
      <c r="J33" s="122">
        <v>323</v>
      </c>
      <c r="K33" s="60"/>
      <c r="M33" s="72"/>
      <c r="N33" s="32"/>
      <c r="P33" s="39"/>
      <c r="R33" s="39"/>
      <c r="T33" s="39"/>
      <c r="V33" s="39"/>
      <c r="X33" s="39"/>
      <c r="Z33" s="39"/>
      <c r="AB33" s="39"/>
      <c r="AD33" s="39"/>
      <c r="AF33" s="39"/>
      <c r="AH33" s="39"/>
      <c r="AJ33" s="39"/>
      <c r="AL33" s="39"/>
      <c r="AO33" s="39"/>
      <c r="AP33" s="32"/>
      <c r="AQ33" s="32"/>
      <c r="AS33" s="65"/>
      <c r="AU33" s="39"/>
      <c r="AW33" s="39"/>
      <c r="AX33" s="33"/>
    </row>
    <row r="34" spans="2:50" s="18" customFormat="1" x14ac:dyDescent="0.2">
      <c r="B34" s="85">
        <v>22</v>
      </c>
      <c r="C34" s="86" t="s">
        <v>98</v>
      </c>
      <c r="D34" s="86" t="s">
        <v>207</v>
      </c>
      <c r="E34" s="86"/>
      <c r="F34" s="86" t="s">
        <v>59</v>
      </c>
      <c r="G34" s="86" t="s">
        <v>54</v>
      </c>
      <c r="H34" s="86" t="s">
        <v>31</v>
      </c>
      <c r="I34" s="114" t="str">
        <f>'[1]HQA - BASE UNIT TYPE'!$B$28</f>
        <v>(F2) 3 Bed - End Terrace (2 st)</v>
      </c>
      <c r="J34" s="122">
        <v>324</v>
      </c>
      <c r="K34" s="60"/>
      <c r="M34" s="72"/>
      <c r="N34" s="32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J34" s="39"/>
      <c r="AL34" s="39"/>
      <c r="AO34" s="39"/>
      <c r="AP34" s="32"/>
      <c r="AQ34" s="32"/>
      <c r="AS34" s="65"/>
      <c r="AU34" s="39"/>
      <c r="AW34" s="39"/>
      <c r="AX34" s="33"/>
    </row>
    <row r="35" spans="2:50" s="18" customFormat="1" x14ac:dyDescent="0.2">
      <c r="B35" s="85">
        <v>23</v>
      </c>
      <c r="C35" s="86" t="s">
        <v>98</v>
      </c>
      <c r="D35" s="86" t="s">
        <v>207</v>
      </c>
      <c r="E35" s="86"/>
      <c r="F35" s="86" t="s">
        <v>60</v>
      </c>
      <c r="G35" s="86" t="s">
        <v>54</v>
      </c>
      <c r="H35" s="86" t="s">
        <v>31</v>
      </c>
      <c r="I35" s="114" t="str">
        <f>'[1]HQA - BASE UNIT TYPE'!$B$28</f>
        <v>(F2) 3 Bed - End Terrace (2 st)</v>
      </c>
      <c r="J35" s="122">
        <v>291</v>
      </c>
      <c r="K35" s="60"/>
      <c r="M35" s="72"/>
      <c r="N35" s="32"/>
      <c r="P35" s="39"/>
      <c r="R35" s="39"/>
      <c r="T35" s="39"/>
      <c r="V35" s="39"/>
      <c r="X35" s="39"/>
      <c r="Z35" s="39"/>
      <c r="AB35" s="39"/>
      <c r="AD35" s="39"/>
      <c r="AF35" s="39"/>
      <c r="AH35" s="39"/>
      <c r="AJ35" s="39"/>
      <c r="AL35" s="39"/>
      <c r="AO35" s="39"/>
      <c r="AP35" s="32"/>
      <c r="AQ35" s="32"/>
      <c r="AS35" s="65"/>
      <c r="AU35" s="39"/>
      <c r="AW35" s="39"/>
      <c r="AX35" s="33"/>
    </row>
    <row r="36" spans="2:50" s="18" customFormat="1" x14ac:dyDescent="0.2">
      <c r="B36" s="85">
        <v>24</v>
      </c>
      <c r="C36" s="86" t="s">
        <v>98</v>
      </c>
      <c r="D36" s="86" t="s">
        <v>207</v>
      </c>
      <c r="E36" s="86"/>
      <c r="F36" s="86" t="s">
        <v>60</v>
      </c>
      <c r="G36" s="86" t="s">
        <v>54</v>
      </c>
      <c r="H36" s="86" t="s">
        <v>31</v>
      </c>
      <c r="I36" s="114" t="str">
        <f>'[1]HQA - BASE UNIT TYPE'!$B$27</f>
        <v>(F1) 3 Bed - End Terrace (2 st)</v>
      </c>
      <c r="J36" s="122">
        <v>292</v>
      </c>
      <c r="K36" s="60"/>
      <c r="M36" s="72"/>
      <c r="N36" s="32"/>
      <c r="P36" s="39"/>
      <c r="R36" s="39"/>
      <c r="T36" s="39"/>
      <c r="V36" s="39"/>
      <c r="X36" s="39"/>
      <c r="Z36" s="39"/>
      <c r="AB36" s="39"/>
      <c r="AD36" s="39"/>
      <c r="AF36" s="39"/>
      <c r="AH36" s="39"/>
      <c r="AJ36" s="39"/>
      <c r="AL36" s="39"/>
      <c r="AO36" s="39"/>
      <c r="AP36" s="32"/>
      <c r="AQ36" s="32"/>
      <c r="AS36" s="65"/>
      <c r="AU36" s="39"/>
      <c r="AW36" s="39"/>
      <c r="AX36" s="33"/>
    </row>
    <row r="37" spans="2:50" s="18" customFormat="1" x14ac:dyDescent="0.2">
      <c r="B37" s="85">
        <v>25</v>
      </c>
      <c r="C37" s="86" t="s">
        <v>98</v>
      </c>
      <c r="D37" s="86" t="s">
        <v>207</v>
      </c>
      <c r="E37" s="86"/>
      <c r="F37" s="86" t="s">
        <v>60</v>
      </c>
      <c r="G37" s="86" t="s">
        <v>54</v>
      </c>
      <c r="H37" s="86" t="s">
        <v>31</v>
      </c>
      <c r="I37" s="114" t="str">
        <f>'[1]HQA - BASE UNIT TYPE'!$B$27</f>
        <v>(F1) 3 Bed - End Terrace (2 st)</v>
      </c>
      <c r="J37" s="122">
        <v>293</v>
      </c>
      <c r="K37" s="60"/>
      <c r="M37" s="72"/>
      <c r="N37" s="32"/>
      <c r="P37" s="39"/>
      <c r="R37" s="39"/>
      <c r="T37" s="39"/>
      <c r="V37" s="39"/>
      <c r="X37" s="39"/>
      <c r="Z37" s="39"/>
      <c r="AB37" s="39"/>
      <c r="AD37" s="39"/>
      <c r="AF37" s="39"/>
      <c r="AH37" s="39"/>
      <c r="AJ37" s="39"/>
      <c r="AL37" s="39"/>
      <c r="AO37" s="39"/>
      <c r="AP37" s="32"/>
      <c r="AQ37" s="32"/>
      <c r="AS37" s="65"/>
      <c r="AU37" s="39"/>
      <c r="AW37" s="39"/>
      <c r="AX37" s="33"/>
    </row>
    <row r="38" spans="2:50" s="18" customFormat="1" x14ac:dyDescent="0.2">
      <c r="B38" s="85">
        <v>26</v>
      </c>
      <c r="C38" s="86" t="s">
        <v>98</v>
      </c>
      <c r="D38" s="86" t="s">
        <v>207</v>
      </c>
      <c r="E38" s="86"/>
      <c r="F38" s="86" t="s">
        <v>60</v>
      </c>
      <c r="G38" s="86" t="s">
        <v>54</v>
      </c>
      <c r="H38" s="86" t="s">
        <v>31</v>
      </c>
      <c r="I38" s="113" t="str">
        <f>'[1]HQA - BASE UNIT TYPE'!$B$19</f>
        <v>(C1) 4 Bed - End Terrace (2 st)</v>
      </c>
      <c r="J38" s="122">
        <v>294</v>
      </c>
      <c r="K38" s="60"/>
      <c r="M38" s="72"/>
      <c r="N38" s="32"/>
      <c r="P38" s="39"/>
      <c r="R38" s="39"/>
      <c r="T38" s="39"/>
      <c r="V38" s="39"/>
      <c r="X38" s="39"/>
      <c r="Z38" s="39"/>
      <c r="AB38" s="39"/>
      <c r="AD38" s="39"/>
      <c r="AF38" s="39"/>
      <c r="AH38" s="39"/>
      <c r="AJ38" s="39"/>
      <c r="AL38" s="39"/>
      <c r="AO38" s="39"/>
      <c r="AP38" s="32"/>
      <c r="AQ38" s="32"/>
      <c r="AS38" s="65"/>
      <c r="AU38" s="39"/>
      <c r="AW38" s="39"/>
      <c r="AX38" s="33"/>
    </row>
    <row r="39" spans="2:50" s="131" customFormat="1" x14ac:dyDescent="0.2">
      <c r="B39" s="127"/>
      <c r="C39" s="128"/>
      <c r="D39" s="128"/>
      <c r="E39" s="128"/>
      <c r="F39" s="128"/>
      <c r="G39" s="128"/>
      <c r="H39" s="128"/>
      <c r="I39" s="129"/>
      <c r="J39" s="127"/>
      <c r="K39" s="130"/>
      <c r="M39" s="132"/>
      <c r="N39" s="133"/>
      <c r="P39" s="134"/>
      <c r="R39" s="134"/>
      <c r="T39" s="134"/>
      <c r="V39" s="134"/>
      <c r="X39" s="134"/>
      <c r="Z39" s="134"/>
      <c r="AB39" s="134"/>
      <c r="AD39" s="134"/>
      <c r="AF39" s="134"/>
      <c r="AH39" s="134"/>
      <c r="AJ39" s="134"/>
      <c r="AL39" s="134"/>
      <c r="AO39" s="134"/>
      <c r="AP39" s="133"/>
      <c r="AQ39" s="133"/>
      <c r="AS39" s="135"/>
      <c r="AU39" s="134"/>
      <c r="AW39" s="134"/>
      <c r="AX39" s="136"/>
    </row>
    <row r="40" spans="2:50" s="30" customFormat="1" x14ac:dyDescent="0.2">
      <c r="B40" s="87">
        <v>1</v>
      </c>
      <c r="C40" s="88" t="s">
        <v>99</v>
      </c>
      <c r="D40" s="88" t="s">
        <v>208</v>
      </c>
      <c r="E40" s="88" t="s">
        <v>34</v>
      </c>
      <c r="F40" s="88"/>
      <c r="G40" s="88" t="s">
        <v>41</v>
      </c>
      <c r="H40" s="87" t="s">
        <v>31</v>
      </c>
      <c r="I40" s="115" t="str">
        <f>'[1]HQA - BASE UNIT TYPE'!$B$39</f>
        <v>(J3) 2 Bed - Mid Terrace (1 st) adj to OP</v>
      </c>
      <c r="J40" s="122">
        <v>272</v>
      </c>
      <c r="K40" s="61" t="s">
        <v>11</v>
      </c>
      <c r="L40" s="30" t="e">
        <f>VLOOKUP('MPRN + HQA'!$I40,#REF!,2,FALSE)</f>
        <v>#REF!</v>
      </c>
      <c r="M40" s="74" t="e">
        <f>VLOOKUP('MPRN + HQA'!$I40,#REF!,3,FALSE)</f>
        <v>#REF!</v>
      </c>
      <c r="N40" s="51" t="e">
        <f>VLOOKUP('MPRN + HQA'!$I40,#REF!,4,FALSE)</f>
        <v>#REF!</v>
      </c>
      <c r="O40" s="30" t="e">
        <f>VLOOKUP('MPRN + HQA'!$I40,#REF!,5,FALSE)</f>
        <v>#REF!</v>
      </c>
      <c r="P40" s="48" t="e">
        <f>VLOOKUP('MPRN + HQA'!$I40,#REF!,6,FALSE)</f>
        <v>#REF!</v>
      </c>
      <c r="Q40" s="30" t="e">
        <f>VLOOKUP('MPRN + HQA'!$I40,#REF!,7,FALSE)</f>
        <v>#REF!</v>
      </c>
      <c r="R40" s="48" t="e">
        <f>VLOOKUP('MPRN + HQA'!$I40,#REF!,8,FALSE)</f>
        <v>#REF!</v>
      </c>
      <c r="S40" s="30" t="e">
        <f>VLOOKUP('MPRN + HQA'!$I40,#REF!,9,FALSE)</f>
        <v>#REF!</v>
      </c>
      <c r="T40" s="48" t="e">
        <f>VLOOKUP('MPRN + HQA'!$I40,#REF!,10,FALSE)</f>
        <v>#REF!</v>
      </c>
      <c r="U40" s="30" t="e">
        <f>VLOOKUP('MPRN + HQA'!$I40,#REF!,11,FALSE)</f>
        <v>#REF!</v>
      </c>
      <c r="V40" s="48" t="e">
        <f>VLOOKUP('MPRN + HQA'!$I40,#REF!,12,FALSE)</f>
        <v>#REF!</v>
      </c>
      <c r="W40" s="30" t="e">
        <f>VLOOKUP('MPRN + HQA'!$I40,#REF!,13,FALSE)</f>
        <v>#REF!</v>
      </c>
      <c r="X40" s="48" t="e">
        <f>VLOOKUP('MPRN + HQA'!$I40,#REF!,14,FALSE)</f>
        <v>#REF!</v>
      </c>
      <c r="Y40" s="30" t="e">
        <f>VLOOKUP('MPRN + HQA'!$I40,#REF!,15,FALSE)</f>
        <v>#REF!</v>
      </c>
      <c r="Z40" s="48" t="e">
        <f>VLOOKUP('MPRN + HQA'!$I40,#REF!,16,FALSE)</f>
        <v>#REF!</v>
      </c>
      <c r="AA40" s="30" t="e">
        <f>VLOOKUP('MPRN + HQA'!$I40,#REF!,17,FALSE)</f>
        <v>#REF!</v>
      </c>
      <c r="AB40" s="48" t="e">
        <f>VLOOKUP('MPRN + HQA'!$I40,#REF!,18,FALSE)</f>
        <v>#REF!</v>
      </c>
      <c r="AC40" s="30" t="e">
        <f>VLOOKUP('MPRN + HQA'!$I40,#REF!,19,FALSE)</f>
        <v>#REF!</v>
      </c>
      <c r="AD40" s="48" t="e">
        <f>VLOOKUP('MPRN + HQA'!$I40,#REF!,20,FALSE)</f>
        <v>#REF!</v>
      </c>
      <c r="AE40" s="30" t="e">
        <f>VLOOKUP('MPRN + HQA'!$I40,#REF!,21,FALSE)</f>
        <v>#REF!</v>
      </c>
      <c r="AF40" s="48" t="e">
        <f>VLOOKUP('MPRN + HQA'!$I40,#REF!,22,FALSE)</f>
        <v>#REF!</v>
      </c>
      <c r="AG40" s="30" t="e">
        <f>VLOOKUP('MPRN + HQA'!$I40,#REF!,23,FALSE)</f>
        <v>#REF!</v>
      </c>
      <c r="AH40" s="48" t="e">
        <f>VLOOKUP('MPRN + HQA'!$I40,#REF!,24,FALSE)</f>
        <v>#REF!</v>
      </c>
      <c r="AI40" s="30" t="e">
        <f>VLOOKUP('MPRN + HQA'!$I40,#REF!,25,FALSE)</f>
        <v>#REF!</v>
      </c>
      <c r="AJ40" s="48" t="e">
        <f>VLOOKUP('MPRN + HQA'!$I40,#REF!,26,FALSE)</f>
        <v>#REF!</v>
      </c>
      <c r="AK40" s="30" t="e">
        <f>VLOOKUP('MPRN + HQA'!$I40,#REF!,27,FALSE)</f>
        <v>#REF!</v>
      </c>
      <c r="AL40" s="48" t="e">
        <f>VLOOKUP('MPRN + HQA'!$I40,#REF!,28,FALSE)</f>
        <v>#REF!</v>
      </c>
      <c r="AM40" s="30" t="e">
        <f>VLOOKUP('MPRN + HQA'!$I40,#REF!,29,FALSE)</f>
        <v>#REF!</v>
      </c>
      <c r="AN40" s="30" t="e">
        <f>VLOOKUP('MPRN + HQA'!$I40,#REF!,30,FALSE)</f>
        <v>#REF!</v>
      </c>
      <c r="AO40" s="48" t="e">
        <f>VLOOKUP('MPRN + HQA'!$I40,#REF!,31,FALSE)</f>
        <v>#REF!</v>
      </c>
      <c r="AP40" s="51" t="e">
        <f>VLOOKUP('MPRN + HQA'!$I40,#REF!,32,FALSE)</f>
        <v>#REF!</v>
      </c>
      <c r="AQ40" s="51" t="e">
        <f>VLOOKUP('MPRN + HQA'!$I40,#REF!,33,FALSE)</f>
        <v>#REF!</v>
      </c>
      <c r="AR40" s="30">
        <v>64.8</v>
      </c>
      <c r="AS40" s="67" t="e">
        <f>VLOOKUP('MPRN + HQA'!$I40,#REF!,35,FALSE)</f>
        <v>#REF!</v>
      </c>
      <c r="AT40" s="30" t="e">
        <f>VLOOKUP('MPRN + HQA'!$I40,#REF!,36,FALSE)</f>
        <v>#REF!</v>
      </c>
      <c r="AU40" s="48" t="e">
        <f>VLOOKUP('MPRN + HQA'!$I40,#REF!,37,FALSE)</f>
        <v>#REF!</v>
      </c>
      <c r="AV40" s="30" t="e">
        <f>VLOOKUP('MPRN + HQA'!$I40,#REF!,38,FALSE)</f>
        <v>#REF!</v>
      </c>
      <c r="AW40" s="48" t="e">
        <f>VLOOKUP('MPRN + HQA'!$I40,#REF!,39,FALSE)</f>
        <v>#REF!</v>
      </c>
      <c r="AX40" s="49"/>
    </row>
    <row r="41" spans="2:50" s="30" customFormat="1" x14ac:dyDescent="0.2">
      <c r="B41" s="87">
        <v>2</v>
      </c>
      <c r="C41" s="88" t="s">
        <v>99</v>
      </c>
      <c r="D41" s="88" t="s">
        <v>208</v>
      </c>
      <c r="E41" s="88"/>
      <c r="F41" s="88" t="s">
        <v>57</v>
      </c>
      <c r="G41" s="88" t="s">
        <v>54</v>
      </c>
      <c r="H41" s="87" t="s">
        <v>31</v>
      </c>
      <c r="I41" s="116" t="s">
        <v>55</v>
      </c>
      <c r="J41" s="122">
        <v>377</v>
      </c>
      <c r="K41" s="61" t="s">
        <v>11</v>
      </c>
      <c r="L41" s="30" t="e">
        <f>VLOOKUP('MPRN + HQA'!$I41,#REF!,2,FALSE)</f>
        <v>#REF!</v>
      </c>
      <c r="M41" s="74" t="e">
        <f>VLOOKUP('MPRN + HQA'!$I41,#REF!,3,FALSE)</f>
        <v>#REF!</v>
      </c>
      <c r="N41" s="51" t="e">
        <f>VLOOKUP('MPRN + HQA'!$I41,#REF!,4,FALSE)</f>
        <v>#REF!</v>
      </c>
      <c r="O41" s="30" t="e">
        <f>VLOOKUP('MPRN + HQA'!$I41,#REF!,5,FALSE)</f>
        <v>#REF!</v>
      </c>
      <c r="P41" s="48" t="e">
        <f>VLOOKUP('MPRN + HQA'!$I41,#REF!,6,FALSE)</f>
        <v>#REF!</v>
      </c>
      <c r="Q41" s="30" t="e">
        <f>VLOOKUP('MPRN + HQA'!$I41,#REF!,7,FALSE)</f>
        <v>#REF!</v>
      </c>
      <c r="R41" s="48" t="e">
        <f>VLOOKUP('MPRN + HQA'!$I41,#REF!,8,FALSE)</f>
        <v>#REF!</v>
      </c>
      <c r="S41" s="30" t="e">
        <f>VLOOKUP('MPRN + HQA'!$I41,#REF!,9,FALSE)</f>
        <v>#REF!</v>
      </c>
      <c r="T41" s="48" t="e">
        <f>VLOOKUP('MPRN + HQA'!$I41,#REF!,10,FALSE)</f>
        <v>#REF!</v>
      </c>
      <c r="U41" s="30" t="e">
        <f>VLOOKUP('MPRN + HQA'!$I41,#REF!,11,FALSE)</f>
        <v>#REF!</v>
      </c>
      <c r="V41" s="48" t="e">
        <f>VLOOKUP('MPRN + HQA'!$I41,#REF!,12,FALSE)</f>
        <v>#REF!</v>
      </c>
      <c r="W41" s="30" t="e">
        <f>VLOOKUP('MPRN + HQA'!$I41,#REF!,13,FALSE)</f>
        <v>#REF!</v>
      </c>
      <c r="X41" s="48" t="e">
        <f>VLOOKUP('MPRN + HQA'!$I41,#REF!,14,FALSE)</f>
        <v>#REF!</v>
      </c>
      <c r="Y41" s="30" t="e">
        <f>VLOOKUP('MPRN + HQA'!$I41,#REF!,15,FALSE)</f>
        <v>#REF!</v>
      </c>
      <c r="Z41" s="48" t="e">
        <f>VLOOKUP('MPRN + HQA'!$I41,#REF!,16,FALSE)</f>
        <v>#REF!</v>
      </c>
      <c r="AA41" s="30" t="e">
        <f>VLOOKUP('MPRN + HQA'!$I41,#REF!,17,FALSE)</f>
        <v>#REF!</v>
      </c>
      <c r="AB41" s="48" t="e">
        <f>VLOOKUP('MPRN + HQA'!$I41,#REF!,18,FALSE)</f>
        <v>#REF!</v>
      </c>
      <c r="AC41" s="30" t="e">
        <f>VLOOKUP('MPRN + HQA'!$I41,#REF!,19,FALSE)</f>
        <v>#REF!</v>
      </c>
      <c r="AD41" s="48" t="e">
        <f>VLOOKUP('MPRN + HQA'!$I41,#REF!,20,FALSE)</f>
        <v>#REF!</v>
      </c>
      <c r="AE41" s="30" t="e">
        <f>VLOOKUP('MPRN + HQA'!$I41,#REF!,21,FALSE)</f>
        <v>#REF!</v>
      </c>
      <c r="AF41" s="48" t="e">
        <f>VLOOKUP('MPRN + HQA'!$I41,#REF!,22,FALSE)</f>
        <v>#REF!</v>
      </c>
      <c r="AG41" s="30" t="e">
        <f>VLOOKUP('MPRN + HQA'!$I41,#REF!,23,FALSE)</f>
        <v>#REF!</v>
      </c>
      <c r="AH41" s="48" t="e">
        <f>VLOOKUP('MPRN + HQA'!$I41,#REF!,24,FALSE)</f>
        <v>#REF!</v>
      </c>
      <c r="AI41" s="30" t="e">
        <f>VLOOKUP('MPRN + HQA'!$I41,#REF!,25,FALSE)</f>
        <v>#REF!</v>
      </c>
      <c r="AJ41" s="48" t="e">
        <f>VLOOKUP('MPRN + HQA'!$I41,#REF!,26,FALSE)</f>
        <v>#REF!</v>
      </c>
      <c r="AK41" s="30" t="e">
        <f>VLOOKUP('MPRN + HQA'!$I41,#REF!,27,FALSE)</f>
        <v>#REF!</v>
      </c>
      <c r="AL41" s="48" t="e">
        <f>VLOOKUP('MPRN + HQA'!$I41,#REF!,28,FALSE)</f>
        <v>#REF!</v>
      </c>
      <c r="AM41" s="30" t="e">
        <f>VLOOKUP('MPRN + HQA'!$I41,#REF!,29,FALSE)</f>
        <v>#REF!</v>
      </c>
      <c r="AN41" s="30" t="e">
        <f>VLOOKUP('MPRN + HQA'!$I41,#REF!,30,FALSE)</f>
        <v>#REF!</v>
      </c>
      <c r="AO41" s="48" t="e">
        <f>VLOOKUP('MPRN + HQA'!$I41,#REF!,31,FALSE)</f>
        <v>#REF!</v>
      </c>
      <c r="AP41" s="51" t="e">
        <f>VLOOKUP('MPRN + HQA'!$I41,#REF!,32,FALSE)</f>
        <v>#REF!</v>
      </c>
      <c r="AQ41" s="51" t="e">
        <f>VLOOKUP('MPRN + HQA'!$I41,#REF!,33,FALSE)</f>
        <v>#REF!</v>
      </c>
      <c r="AR41" s="30">
        <v>68.2</v>
      </c>
      <c r="AS41" s="67" t="e">
        <f>VLOOKUP('MPRN + HQA'!$I41,#REF!,35,FALSE)</f>
        <v>#REF!</v>
      </c>
      <c r="AT41" s="30" t="e">
        <f>VLOOKUP('MPRN + HQA'!$I41,#REF!,36,FALSE)</f>
        <v>#REF!</v>
      </c>
      <c r="AU41" s="48" t="e">
        <f>VLOOKUP('MPRN + HQA'!$I41,#REF!,37,FALSE)</f>
        <v>#REF!</v>
      </c>
      <c r="AV41" s="30" t="e">
        <f>VLOOKUP('MPRN + HQA'!$I41,#REF!,38,FALSE)</f>
        <v>#REF!</v>
      </c>
      <c r="AW41" s="48" t="e">
        <f>VLOOKUP('MPRN + HQA'!$I41,#REF!,39,FALSE)</f>
        <v>#REF!</v>
      </c>
      <c r="AX41" s="49"/>
    </row>
    <row r="42" spans="2:50" s="30" customFormat="1" x14ac:dyDescent="0.2">
      <c r="B42" s="87">
        <v>3</v>
      </c>
      <c r="C42" s="88" t="s">
        <v>99</v>
      </c>
      <c r="D42" s="88" t="s">
        <v>208</v>
      </c>
      <c r="E42" s="88"/>
      <c r="F42" s="88"/>
      <c r="G42" s="88" t="s">
        <v>41</v>
      </c>
      <c r="H42" s="87" t="s">
        <v>31</v>
      </c>
      <c r="I42" s="115" t="str">
        <f>'[1]HQA - BASE UNIT TYPE'!$B$40</f>
        <v>(K3) 3 Bed - Mid Terrace (2 st) adj to OP</v>
      </c>
      <c r="J42" s="122">
        <v>273</v>
      </c>
      <c r="K42" s="61" t="s">
        <v>11</v>
      </c>
      <c r="L42" s="30" t="e">
        <f>VLOOKUP('MPRN + HQA'!$I42,#REF!,2,FALSE)</f>
        <v>#REF!</v>
      </c>
      <c r="M42" s="74" t="e">
        <f>VLOOKUP('MPRN + HQA'!$I42,#REF!,3,FALSE)</f>
        <v>#REF!</v>
      </c>
      <c r="N42" s="51" t="e">
        <f>VLOOKUP('MPRN + HQA'!$I42,#REF!,4,FALSE)</f>
        <v>#REF!</v>
      </c>
      <c r="O42" s="30" t="e">
        <f>VLOOKUP('MPRN + HQA'!$I42,#REF!,5,FALSE)</f>
        <v>#REF!</v>
      </c>
      <c r="P42" s="48" t="e">
        <f>VLOOKUP('MPRN + HQA'!$I42,#REF!,6,FALSE)</f>
        <v>#REF!</v>
      </c>
      <c r="Q42" s="30" t="e">
        <f>VLOOKUP('MPRN + HQA'!$I42,#REF!,7,FALSE)</f>
        <v>#REF!</v>
      </c>
      <c r="R42" s="48" t="e">
        <f>VLOOKUP('MPRN + HQA'!$I42,#REF!,8,FALSE)</f>
        <v>#REF!</v>
      </c>
      <c r="S42" s="30" t="e">
        <f>VLOOKUP('MPRN + HQA'!$I42,#REF!,9,FALSE)</f>
        <v>#REF!</v>
      </c>
      <c r="T42" s="48" t="e">
        <f>VLOOKUP('MPRN + HQA'!$I42,#REF!,10,FALSE)</f>
        <v>#REF!</v>
      </c>
      <c r="U42" s="30" t="e">
        <f>VLOOKUP('MPRN + HQA'!$I42,#REF!,11,FALSE)</f>
        <v>#REF!</v>
      </c>
      <c r="V42" s="48" t="e">
        <f>VLOOKUP('MPRN + HQA'!$I42,#REF!,12,FALSE)</f>
        <v>#REF!</v>
      </c>
      <c r="W42" s="30" t="e">
        <f>VLOOKUP('MPRN + HQA'!$I42,#REF!,13,FALSE)</f>
        <v>#REF!</v>
      </c>
      <c r="X42" s="48" t="e">
        <f>VLOOKUP('MPRN + HQA'!$I42,#REF!,14,FALSE)</f>
        <v>#REF!</v>
      </c>
      <c r="Y42" s="30" t="e">
        <f>VLOOKUP('MPRN + HQA'!$I42,#REF!,15,FALSE)</f>
        <v>#REF!</v>
      </c>
      <c r="Z42" s="48" t="e">
        <f>VLOOKUP('MPRN + HQA'!$I42,#REF!,16,FALSE)</f>
        <v>#REF!</v>
      </c>
      <c r="AA42" s="30" t="e">
        <f>VLOOKUP('MPRN + HQA'!$I42,#REF!,17,FALSE)</f>
        <v>#REF!</v>
      </c>
      <c r="AB42" s="48" t="e">
        <f>VLOOKUP('MPRN + HQA'!$I42,#REF!,18,FALSE)</f>
        <v>#REF!</v>
      </c>
      <c r="AC42" s="30" t="e">
        <f>VLOOKUP('MPRN + HQA'!$I42,#REF!,19,FALSE)</f>
        <v>#REF!</v>
      </c>
      <c r="AD42" s="48" t="e">
        <f>VLOOKUP('MPRN + HQA'!$I42,#REF!,20,FALSE)</f>
        <v>#REF!</v>
      </c>
      <c r="AE42" s="30" t="e">
        <f>VLOOKUP('MPRN + HQA'!$I42,#REF!,21,FALSE)</f>
        <v>#REF!</v>
      </c>
      <c r="AF42" s="48" t="e">
        <f>VLOOKUP('MPRN + HQA'!$I42,#REF!,22,FALSE)</f>
        <v>#REF!</v>
      </c>
      <c r="AG42" s="30" t="e">
        <f>VLOOKUP('MPRN + HQA'!$I42,#REF!,23,FALSE)</f>
        <v>#REF!</v>
      </c>
      <c r="AH42" s="48" t="e">
        <f>VLOOKUP('MPRN + HQA'!$I42,#REF!,24,FALSE)</f>
        <v>#REF!</v>
      </c>
      <c r="AI42" s="30" t="e">
        <f>VLOOKUP('MPRN + HQA'!$I42,#REF!,25,FALSE)</f>
        <v>#REF!</v>
      </c>
      <c r="AJ42" s="48" t="e">
        <f>VLOOKUP('MPRN + HQA'!$I42,#REF!,26,FALSE)</f>
        <v>#REF!</v>
      </c>
      <c r="AK42" s="30" t="e">
        <f>VLOOKUP('MPRN + HQA'!$I42,#REF!,27,FALSE)</f>
        <v>#REF!</v>
      </c>
      <c r="AL42" s="48" t="e">
        <f>VLOOKUP('MPRN + HQA'!$I42,#REF!,28,FALSE)</f>
        <v>#REF!</v>
      </c>
      <c r="AM42" s="30" t="e">
        <f>VLOOKUP('MPRN + HQA'!$I42,#REF!,29,FALSE)</f>
        <v>#REF!</v>
      </c>
      <c r="AN42" s="30" t="e">
        <f>VLOOKUP('MPRN + HQA'!$I42,#REF!,30,FALSE)</f>
        <v>#REF!</v>
      </c>
      <c r="AO42" s="48" t="e">
        <f>VLOOKUP('MPRN + HQA'!$I42,#REF!,31,FALSE)</f>
        <v>#REF!</v>
      </c>
      <c r="AP42" s="51" t="e">
        <f>VLOOKUP('MPRN + HQA'!$I42,#REF!,32,FALSE)</f>
        <v>#REF!</v>
      </c>
      <c r="AQ42" s="51" t="e">
        <f>VLOOKUP('MPRN + HQA'!$I42,#REF!,33,FALSE)</f>
        <v>#REF!</v>
      </c>
      <c r="AR42" s="30">
        <v>71.400000000000006</v>
      </c>
      <c r="AS42" s="67" t="e">
        <f>VLOOKUP('MPRN + HQA'!$I42,#REF!,35,FALSE)</f>
        <v>#REF!</v>
      </c>
      <c r="AT42" s="30" t="e">
        <f>VLOOKUP('MPRN + HQA'!$I42,#REF!,36,FALSE)</f>
        <v>#REF!</v>
      </c>
      <c r="AU42" s="48" t="e">
        <f>VLOOKUP('MPRN + HQA'!$I42,#REF!,37,FALSE)</f>
        <v>#REF!</v>
      </c>
      <c r="AV42" s="30" t="e">
        <f>VLOOKUP('MPRN + HQA'!$I42,#REF!,38,FALSE)</f>
        <v>#REF!</v>
      </c>
      <c r="AW42" s="48" t="e">
        <f>VLOOKUP('MPRN + HQA'!$I42,#REF!,39,FALSE)</f>
        <v>#REF!</v>
      </c>
      <c r="AX42" s="49"/>
    </row>
    <row r="43" spans="2:50" s="30" customFormat="1" x14ac:dyDescent="0.2">
      <c r="B43" s="87">
        <v>4</v>
      </c>
      <c r="C43" s="88" t="s">
        <v>99</v>
      </c>
      <c r="D43" s="88" t="s">
        <v>208</v>
      </c>
      <c r="E43" s="88"/>
      <c r="F43" s="88" t="s">
        <v>57</v>
      </c>
      <c r="G43" s="88" t="s">
        <v>54</v>
      </c>
      <c r="H43" s="87" t="s">
        <v>31</v>
      </c>
      <c r="I43" s="116" t="str">
        <f>'[1]HQA - BASE UNIT TYPE'!$B$21</f>
        <v>(D1) 3 Bed - Mid Terrace (2 st)</v>
      </c>
      <c r="J43" s="122">
        <v>376</v>
      </c>
      <c r="K43" s="61" t="s">
        <v>11</v>
      </c>
      <c r="L43" s="30" t="e">
        <f>VLOOKUP('MPRN + HQA'!$I43,#REF!,2,FALSE)</f>
        <v>#REF!</v>
      </c>
      <c r="M43" s="74" t="e">
        <f>VLOOKUP('MPRN + HQA'!$I43,#REF!,3,FALSE)</f>
        <v>#REF!</v>
      </c>
      <c r="N43" s="51" t="e">
        <f>VLOOKUP('MPRN + HQA'!$I43,#REF!,4,FALSE)</f>
        <v>#REF!</v>
      </c>
      <c r="O43" s="30" t="e">
        <f>VLOOKUP('MPRN + HQA'!$I43,#REF!,5,FALSE)</f>
        <v>#REF!</v>
      </c>
      <c r="P43" s="48" t="e">
        <f>VLOOKUP('MPRN + HQA'!$I43,#REF!,6,FALSE)</f>
        <v>#REF!</v>
      </c>
      <c r="Q43" s="30" t="e">
        <f>VLOOKUP('MPRN + HQA'!$I43,#REF!,7,FALSE)</f>
        <v>#REF!</v>
      </c>
      <c r="R43" s="48" t="e">
        <f>VLOOKUP('MPRN + HQA'!$I43,#REF!,8,FALSE)</f>
        <v>#REF!</v>
      </c>
      <c r="S43" s="30" t="e">
        <f>VLOOKUP('MPRN + HQA'!$I43,#REF!,9,FALSE)</f>
        <v>#REF!</v>
      </c>
      <c r="T43" s="48" t="e">
        <f>VLOOKUP('MPRN + HQA'!$I43,#REF!,10,FALSE)</f>
        <v>#REF!</v>
      </c>
      <c r="U43" s="30" t="e">
        <f>VLOOKUP('MPRN + HQA'!$I43,#REF!,11,FALSE)</f>
        <v>#REF!</v>
      </c>
      <c r="V43" s="48" t="e">
        <f>VLOOKUP('MPRN + HQA'!$I43,#REF!,12,FALSE)</f>
        <v>#REF!</v>
      </c>
      <c r="W43" s="30" t="e">
        <f>VLOOKUP('MPRN + HQA'!$I43,#REF!,13,FALSE)</f>
        <v>#REF!</v>
      </c>
      <c r="X43" s="48" t="e">
        <f>VLOOKUP('MPRN + HQA'!$I43,#REF!,14,FALSE)</f>
        <v>#REF!</v>
      </c>
      <c r="Y43" s="30" t="e">
        <f>VLOOKUP('MPRN + HQA'!$I43,#REF!,15,FALSE)</f>
        <v>#REF!</v>
      </c>
      <c r="Z43" s="48" t="e">
        <f>VLOOKUP('MPRN + HQA'!$I43,#REF!,16,FALSE)</f>
        <v>#REF!</v>
      </c>
      <c r="AA43" s="30" t="e">
        <f>VLOOKUP('MPRN + HQA'!$I43,#REF!,17,FALSE)</f>
        <v>#REF!</v>
      </c>
      <c r="AB43" s="48" t="e">
        <f>VLOOKUP('MPRN + HQA'!$I43,#REF!,18,FALSE)</f>
        <v>#REF!</v>
      </c>
      <c r="AC43" s="30" t="e">
        <f>VLOOKUP('MPRN + HQA'!$I43,#REF!,19,FALSE)</f>
        <v>#REF!</v>
      </c>
      <c r="AD43" s="48" t="e">
        <f>VLOOKUP('MPRN + HQA'!$I43,#REF!,20,FALSE)</f>
        <v>#REF!</v>
      </c>
      <c r="AE43" s="30" t="e">
        <f>VLOOKUP('MPRN + HQA'!$I43,#REF!,21,FALSE)</f>
        <v>#REF!</v>
      </c>
      <c r="AF43" s="48" t="e">
        <f>VLOOKUP('MPRN + HQA'!$I43,#REF!,22,FALSE)</f>
        <v>#REF!</v>
      </c>
      <c r="AG43" s="30" t="e">
        <f>VLOOKUP('MPRN + HQA'!$I43,#REF!,23,FALSE)</f>
        <v>#REF!</v>
      </c>
      <c r="AH43" s="48" t="e">
        <f>VLOOKUP('MPRN + HQA'!$I43,#REF!,24,FALSE)</f>
        <v>#REF!</v>
      </c>
      <c r="AI43" s="30" t="e">
        <f>VLOOKUP('MPRN + HQA'!$I43,#REF!,25,FALSE)</f>
        <v>#REF!</v>
      </c>
      <c r="AJ43" s="48" t="e">
        <f>VLOOKUP('MPRN + HQA'!$I43,#REF!,26,FALSE)</f>
        <v>#REF!</v>
      </c>
      <c r="AK43" s="30" t="e">
        <f>VLOOKUP('MPRN + HQA'!$I43,#REF!,27,FALSE)</f>
        <v>#REF!</v>
      </c>
      <c r="AL43" s="48" t="e">
        <f>VLOOKUP('MPRN + HQA'!$I43,#REF!,28,FALSE)</f>
        <v>#REF!</v>
      </c>
      <c r="AM43" s="30" t="e">
        <f>VLOOKUP('MPRN + HQA'!$I43,#REF!,29,FALSE)</f>
        <v>#REF!</v>
      </c>
      <c r="AN43" s="30" t="e">
        <f>VLOOKUP('MPRN + HQA'!$I43,#REF!,30,FALSE)</f>
        <v>#REF!</v>
      </c>
      <c r="AO43" s="48" t="e">
        <f>VLOOKUP('MPRN + HQA'!$I43,#REF!,31,FALSE)</f>
        <v>#REF!</v>
      </c>
      <c r="AP43" s="51" t="e">
        <f>VLOOKUP('MPRN + HQA'!$I43,#REF!,32,FALSE)</f>
        <v>#REF!</v>
      </c>
      <c r="AQ43" s="51" t="e">
        <f>VLOOKUP('MPRN + HQA'!$I43,#REF!,33,FALSE)</f>
        <v>#REF!</v>
      </c>
      <c r="AR43" s="30">
        <v>71.400000000000006</v>
      </c>
      <c r="AS43" s="67" t="e">
        <f>VLOOKUP('MPRN + HQA'!$I43,#REF!,35,FALSE)</f>
        <v>#REF!</v>
      </c>
      <c r="AT43" s="30" t="e">
        <f>VLOOKUP('MPRN + HQA'!$I43,#REF!,36,FALSE)</f>
        <v>#REF!</v>
      </c>
      <c r="AU43" s="48" t="e">
        <f>VLOOKUP('MPRN + HQA'!$I43,#REF!,37,FALSE)</f>
        <v>#REF!</v>
      </c>
      <c r="AV43" s="30" t="e">
        <f>VLOOKUP('MPRN + HQA'!$I43,#REF!,38,FALSE)</f>
        <v>#REF!</v>
      </c>
      <c r="AW43" s="48" t="e">
        <f>VLOOKUP('MPRN + HQA'!$I43,#REF!,39,FALSE)</f>
        <v>#REF!</v>
      </c>
      <c r="AX43" s="49"/>
    </row>
    <row r="44" spans="2:50" s="30" customFormat="1" x14ac:dyDescent="0.2">
      <c r="B44" s="87">
        <v>5</v>
      </c>
      <c r="C44" s="88" t="s">
        <v>99</v>
      </c>
      <c r="D44" s="88" t="s">
        <v>208</v>
      </c>
      <c r="E44" s="88"/>
      <c r="F44" s="88"/>
      <c r="G44" s="88" t="s">
        <v>41</v>
      </c>
      <c r="H44" s="87" t="s">
        <v>31</v>
      </c>
      <c r="I44" s="115" t="str">
        <f>'[1]HQA - BASE UNIT TYPE'!$B$35</f>
        <v>(J1) 2 Bed - Mid Terrace (1 st)</v>
      </c>
      <c r="J44" s="122">
        <v>270</v>
      </c>
      <c r="K44" s="61" t="s">
        <v>11</v>
      </c>
      <c r="L44" s="30" t="e">
        <f>VLOOKUP('MPRN + HQA'!$I44,#REF!,2,FALSE)</f>
        <v>#REF!</v>
      </c>
      <c r="M44" s="74" t="e">
        <f>VLOOKUP('MPRN + HQA'!$I44,#REF!,3,FALSE)</f>
        <v>#REF!</v>
      </c>
      <c r="N44" s="51" t="e">
        <f>VLOOKUP('MPRN + HQA'!$I44,#REF!,4,FALSE)</f>
        <v>#REF!</v>
      </c>
      <c r="O44" s="30" t="e">
        <f>VLOOKUP('MPRN + HQA'!$I44,#REF!,5,FALSE)</f>
        <v>#REF!</v>
      </c>
      <c r="P44" s="48" t="e">
        <f>VLOOKUP('MPRN + HQA'!$I44,#REF!,6,FALSE)</f>
        <v>#REF!</v>
      </c>
      <c r="Q44" s="30" t="e">
        <f>VLOOKUP('MPRN + HQA'!$I44,#REF!,7,FALSE)</f>
        <v>#REF!</v>
      </c>
      <c r="R44" s="48" t="e">
        <f>VLOOKUP('MPRN + HQA'!$I44,#REF!,8,FALSE)</f>
        <v>#REF!</v>
      </c>
      <c r="S44" s="30" t="e">
        <f>VLOOKUP('MPRN + HQA'!$I44,#REF!,9,FALSE)</f>
        <v>#REF!</v>
      </c>
      <c r="T44" s="48" t="e">
        <f>VLOOKUP('MPRN + HQA'!$I44,#REF!,10,FALSE)</f>
        <v>#REF!</v>
      </c>
      <c r="U44" s="30" t="e">
        <f>VLOOKUP('MPRN + HQA'!$I44,#REF!,11,FALSE)</f>
        <v>#REF!</v>
      </c>
      <c r="V44" s="48" t="e">
        <f>VLOOKUP('MPRN + HQA'!$I44,#REF!,12,FALSE)</f>
        <v>#REF!</v>
      </c>
      <c r="W44" s="30" t="e">
        <f>VLOOKUP('MPRN + HQA'!$I44,#REF!,13,FALSE)</f>
        <v>#REF!</v>
      </c>
      <c r="X44" s="48" t="e">
        <f>VLOOKUP('MPRN + HQA'!$I44,#REF!,14,FALSE)</f>
        <v>#REF!</v>
      </c>
      <c r="Y44" s="30" t="e">
        <f>VLOOKUP('MPRN + HQA'!$I44,#REF!,15,FALSE)</f>
        <v>#REF!</v>
      </c>
      <c r="Z44" s="48" t="e">
        <f>VLOOKUP('MPRN + HQA'!$I44,#REF!,16,FALSE)</f>
        <v>#REF!</v>
      </c>
      <c r="AA44" s="30" t="e">
        <f>VLOOKUP('MPRN + HQA'!$I44,#REF!,17,FALSE)</f>
        <v>#REF!</v>
      </c>
      <c r="AB44" s="48" t="e">
        <f>VLOOKUP('MPRN + HQA'!$I44,#REF!,18,FALSE)</f>
        <v>#REF!</v>
      </c>
      <c r="AC44" s="30" t="e">
        <f>VLOOKUP('MPRN + HQA'!$I44,#REF!,19,FALSE)</f>
        <v>#REF!</v>
      </c>
      <c r="AD44" s="48" t="e">
        <f>VLOOKUP('MPRN + HQA'!$I44,#REF!,20,FALSE)</f>
        <v>#REF!</v>
      </c>
      <c r="AE44" s="30" t="e">
        <f>VLOOKUP('MPRN + HQA'!$I44,#REF!,21,FALSE)</f>
        <v>#REF!</v>
      </c>
      <c r="AF44" s="48" t="e">
        <f>VLOOKUP('MPRN + HQA'!$I44,#REF!,22,FALSE)</f>
        <v>#REF!</v>
      </c>
      <c r="AG44" s="30" t="e">
        <f>VLOOKUP('MPRN + HQA'!$I44,#REF!,23,FALSE)</f>
        <v>#REF!</v>
      </c>
      <c r="AH44" s="48" t="e">
        <f>VLOOKUP('MPRN + HQA'!$I44,#REF!,24,FALSE)</f>
        <v>#REF!</v>
      </c>
      <c r="AI44" s="30" t="e">
        <f>VLOOKUP('MPRN + HQA'!$I44,#REF!,25,FALSE)</f>
        <v>#REF!</v>
      </c>
      <c r="AJ44" s="48" t="e">
        <f>VLOOKUP('MPRN + HQA'!$I44,#REF!,26,FALSE)</f>
        <v>#REF!</v>
      </c>
      <c r="AK44" s="30" t="e">
        <f>VLOOKUP('MPRN + HQA'!$I44,#REF!,27,FALSE)</f>
        <v>#REF!</v>
      </c>
      <c r="AL44" s="48" t="e">
        <f>VLOOKUP('MPRN + HQA'!$I44,#REF!,28,FALSE)</f>
        <v>#REF!</v>
      </c>
      <c r="AM44" s="30" t="e">
        <f>VLOOKUP('MPRN + HQA'!$I44,#REF!,29,FALSE)</f>
        <v>#REF!</v>
      </c>
      <c r="AN44" s="30" t="e">
        <f>VLOOKUP('MPRN + HQA'!$I44,#REF!,30,FALSE)</f>
        <v>#REF!</v>
      </c>
      <c r="AO44" s="48" t="e">
        <f>VLOOKUP('MPRN + HQA'!$I44,#REF!,31,FALSE)</f>
        <v>#REF!</v>
      </c>
      <c r="AP44" s="51" t="e">
        <f>VLOOKUP('MPRN + HQA'!$I44,#REF!,32,FALSE)</f>
        <v>#REF!</v>
      </c>
      <c r="AQ44" s="51" t="e">
        <f>VLOOKUP('MPRN + HQA'!$I44,#REF!,33,FALSE)</f>
        <v>#REF!</v>
      </c>
      <c r="AR44" s="30">
        <v>71.3</v>
      </c>
      <c r="AS44" s="67" t="e">
        <f>VLOOKUP('MPRN + HQA'!$I44,#REF!,35,FALSE)</f>
        <v>#REF!</v>
      </c>
      <c r="AT44" s="30" t="e">
        <f>VLOOKUP('MPRN + HQA'!$I44,#REF!,36,FALSE)</f>
        <v>#REF!</v>
      </c>
      <c r="AU44" s="48" t="e">
        <f>VLOOKUP('MPRN + HQA'!$I44,#REF!,37,FALSE)</f>
        <v>#REF!</v>
      </c>
      <c r="AV44" s="30" t="e">
        <f>VLOOKUP('MPRN + HQA'!$I44,#REF!,38,FALSE)</f>
        <v>#REF!</v>
      </c>
      <c r="AW44" s="48" t="e">
        <f>VLOOKUP('MPRN + HQA'!$I44,#REF!,39,FALSE)</f>
        <v>#REF!</v>
      </c>
      <c r="AX44" s="49"/>
    </row>
    <row r="45" spans="2:50" s="30" customFormat="1" x14ac:dyDescent="0.2">
      <c r="B45" s="87">
        <v>6</v>
      </c>
      <c r="C45" s="88" t="s">
        <v>99</v>
      </c>
      <c r="D45" s="88" t="s">
        <v>208</v>
      </c>
      <c r="E45" s="88"/>
      <c r="F45" s="88" t="s">
        <v>57</v>
      </c>
      <c r="G45" s="88" t="s">
        <v>54</v>
      </c>
      <c r="H45" s="87" t="s">
        <v>31</v>
      </c>
      <c r="I45" s="117" t="str">
        <f>'[1]HQA - BASE UNIT TYPE'!$B$25</f>
        <v>(E2) 3 Bed - End Terrace (2 st)</v>
      </c>
      <c r="J45" s="122">
        <v>375</v>
      </c>
      <c r="K45" s="61" t="s">
        <v>11</v>
      </c>
      <c r="L45" s="30" t="e">
        <f>VLOOKUP('MPRN + HQA'!$I45,#REF!,2,FALSE)</f>
        <v>#REF!</v>
      </c>
      <c r="M45" s="74" t="e">
        <f>VLOOKUP('MPRN + HQA'!$I45,#REF!,3,FALSE)</f>
        <v>#REF!</v>
      </c>
      <c r="N45" s="51" t="e">
        <f>VLOOKUP('MPRN + HQA'!$I45,#REF!,4,FALSE)</f>
        <v>#REF!</v>
      </c>
      <c r="O45" s="30" t="e">
        <f>VLOOKUP('MPRN + HQA'!$I45,#REF!,5,FALSE)</f>
        <v>#REF!</v>
      </c>
      <c r="P45" s="48" t="e">
        <f>VLOOKUP('MPRN + HQA'!$I45,#REF!,6,FALSE)</f>
        <v>#REF!</v>
      </c>
      <c r="Q45" s="30" t="e">
        <f>VLOOKUP('MPRN + HQA'!$I45,#REF!,7,FALSE)</f>
        <v>#REF!</v>
      </c>
      <c r="R45" s="48" t="e">
        <f>VLOOKUP('MPRN + HQA'!$I45,#REF!,8,FALSE)</f>
        <v>#REF!</v>
      </c>
      <c r="S45" s="30" t="e">
        <f>VLOOKUP('MPRN + HQA'!$I45,#REF!,9,FALSE)</f>
        <v>#REF!</v>
      </c>
      <c r="T45" s="48" t="e">
        <f>VLOOKUP('MPRN + HQA'!$I45,#REF!,10,FALSE)</f>
        <v>#REF!</v>
      </c>
      <c r="U45" s="30" t="e">
        <f>VLOOKUP('MPRN + HQA'!$I45,#REF!,11,FALSE)</f>
        <v>#REF!</v>
      </c>
      <c r="V45" s="48" t="e">
        <f>VLOOKUP('MPRN + HQA'!$I45,#REF!,12,FALSE)</f>
        <v>#REF!</v>
      </c>
      <c r="W45" s="30" t="e">
        <f>VLOOKUP('MPRN + HQA'!$I45,#REF!,13,FALSE)</f>
        <v>#REF!</v>
      </c>
      <c r="X45" s="48" t="e">
        <f>VLOOKUP('MPRN + HQA'!$I45,#REF!,14,FALSE)</f>
        <v>#REF!</v>
      </c>
      <c r="Y45" s="30" t="e">
        <f>VLOOKUP('MPRN + HQA'!$I45,#REF!,15,FALSE)</f>
        <v>#REF!</v>
      </c>
      <c r="Z45" s="48" t="e">
        <f>VLOOKUP('MPRN + HQA'!$I45,#REF!,16,FALSE)</f>
        <v>#REF!</v>
      </c>
      <c r="AA45" s="30" t="e">
        <f>VLOOKUP('MPRN + HQA'!$I45,#REF!,17,FALSE)</f>
        <v>#REF!</v>
      </c>
      <c r="AB45" s="48" t="e">
        <f>VLOOKUP('MPRN + HQA'!$I45,#REF!,18,FALSE)</f>
        <v>#REF!</v>
      </c>
      <c r="AC45" s="30" t="e">
        <f>VLOOKUP('MPRN + HQA'!$I45,#REF!,19,FALSE)</f>
        <v>#REF!</v>
      </c>
      <c r="AD45" s="48" t="e">
        <f>VLOOKUP('MPRN + HQA'!$I45,#REF!,20,FALSE)</f>
        <v>#REF!</v>
      </c>
      <c r="AE45" s="30" t="e">
        <f>VLOOKUP('MPRN + HQA'!$I45,#REF!,21,FALSE)</f>
        <v>#REF!</v>
      </c>
      <c r="AF45" s="48" t="e">
        <f>VLOOKUP('MPRN + HQA'!$I45,#REF!,22,FALSE)</f>
        <v>#REF!</v>
      </c>
      <c r="AG45" s="30" t="e">
        <f>VLOOKUP('MPRN + HQA'!$I45,#REF!,23,FALSE)</f>
        <v>#REF!</v>
      </c>
      <c r="AH45" s="48" t="e">
        <f>VLOOKUP('MPRN + HQA'!$I45,#REF!,24,FALSE)</f>
        <v>#REF!</v>
      </c>
      <c r="AI45" s="30" t="e">
        <f>VLOOKUP('MPRN + HQA'!$I45,#REF!,25,FALSE)</f>
        <v>#REF!</v>
      </c>
      <c r="AJ45" s="48" t="e">
        <f>VLOOKUP('MPRN + HQA'!$I45,#REF!,26,FALSE)</f>
        <v>#REF!</v>
      </c>
      <c r="AK45" s="30" t="e">
        <f>VLOOKUP('MPRN + HQA'!$I45,#REF!,27,FALSE)</f>
        <v>#REF!</v>
      </c>
      <c r="AL45" s="48" t="e">
        <f>VLOOKUP('MPRN + HQA'!$I45,#REF!,28,FALSE)</f>
        <v>#REF!</v>
      </c>
      <c r="AM45" s="30" t="e">
        <f>VLOOKUP('MPRN + HQA'!$I45,#REF!,29,FALSE)</f>
        <v>#REF!</v>
      </c>
      <c r="AN45" s="30" t="e">
        <f>VLOOKUP('MPRN + HQA'!$I45,#REF!,30,FALSE)</f>
        <v>#REF!</v>
      </c>
      <c r="AO45" s="48" t="e">
        <f>VLOOKUP('MPRN + HQA'!$I45,#REF!,31,FALSE)</f>
        <v>#REF!</v>
      </c>
      <c r="AP45" s="51" t="e">
        <f>VLOOKUP('MPRN + HQA'!$I45,#REF!,32,FALSE)</f>
        <v>#REF!</v>
      </c>
      <c r="AQ45" s="51" t="e">
        <f>VLOOKUP('MPRN + HQA'!$I45,#REF!,33,FALSE)</f>
        <v>#REF!</v>
      </c>
      <c r="AR45" s="30">
        <v>71.3</v>
      </c>
      <c r="AS45" s="67" t="e">
        <f>VLOOKUP('MPRN + HQA'!$I45,#REF!,35,FALSE)</f>
        <v>#REF!</v>
      </c>
      <c r="AT45" s="30" t="e">
        <f>VLOOKUP('MPRN + HQA'!$I45,#REF!,36,FALSE)</f>
        <v>#REF!</v>
      </c>
      <c r="AU45" s="48" t="e">
        <f>VLOOKUP('MPRN + HQA'!$I45,#REF!,37,FALSE)</f>
        <v>#REF!</v>
      </c>
      <c r="AV45" s="30" t="e">
        <f>VLOOKUP('MPRN + HQA'!$I45,#REF!,38,FALSE)</f>
        <v>#REF!</v>
      </c>
      <c r="AW45" s="48" t="e">
        <f>VLOOKUP('MPRN + HQA'!$I45,#REF!,39,FALSE)</f>
        <v>#REF!</v>
      </c>
      <c r="AX45" s="49"/>
    </row>
    <row r="46" spans="2:50" s="30" customFormat="1" x14ac:dyDescent="0.2">
      <c r="B46" s="87">
        <v>7</v>
      </c>
      <c r="C46" s="88" t="s">
        <v>99</v>
      </c>
      <c r="D46" s="88" t="s">
        <v>208</v>
      </c>
      <c r="E46" s="88"/>
      <c r="F46" s="88"/>
      <c r="G46" s="88" t="s">
        <v>41</v>
      </c>
      <c r="H46" s="87" t="s">
        <v>31</v>
      </c>
      <c r="I46" s="115" t="str">
        <f>'[1]HQA - BASE UNIT TYPE'!$B$36</f>
        <v>(K1) 3 Bed - Mid Terrace (2 st)</v>
      </c>
      <c r="J46" s="122">
        <v>271</v>
      </c>
      <c r="K46" s="61" t="s">
        <v>11</v>
      </c>
      <c r="L46" s="30" t="e">
        <f>VLOOKUP('MPRN + HQA'!$I46,#REF!,2,FALSE)</f>
        <v>#REF!</v>
      </c>
      <c r="M46" s="74" t="e">
        <f>VLOOKUP('MPRN + HQA'!$I46,#REF!,3,FALSE)</f>
        <v>#REF!</v>
      </c>
      <c r="N46" s="51" t="e">
        <f>VLOOKUP('MPRN + HQA'!$I46,#REF!,4,FALSE)</f>
        <v>#REF!</v>
      </c>
      <c r="O46" s="30" t="e">
        <f>VLOOKUP('MPRN + HQA'!$I46,#REF!,5,FALSE)</f>
        <v>#REF!</v>
      </c>
      <c r="P46" s="48" t="e">
        <f>VLOOKUP('MPRN + HQA'!$I46,#REF!,6,FALSE)</f>
        <v>#REF!</v>
      </c>
      <c r="Q46" s="30" t="e">
        <f>VLOOKUP('MPRN + HQA'!$I46,#REF!,7,FALSE)</f>
        <v>#REF!</v>
      </c>
      <c r="R46" s="48" t="e">
        <f>VLOOKUP('MPRN + HQA'!$I46,#REF!,8,FALSE)</f>
        <v>#REF!</v>
      </c>
      <c r="S46" s="30" t="e">
        <f>VLOOKUP('MPRN + HQA'!$I46,#REF!,9,FALSE)</f>
        <v>#REF!</v>
      </c>
      <c r="T46" s="48" t="e">
        <f>VLOOKUP('MPRN + HQA'!$I46,#REF!,10,FALSE)</f>
        <v>#REF!</v>
      </c>
      <c r="U46" s="30" t="e">
        <f>VLOOKUP('MPRN + HQA'!$I46,#REF!,11,FALSE)</f>
        <v>#REF!</v>
      </c>
      <c r="V46" s="48" t="e">
        <f>VLOOKUP('MPRN + HQA'!$I46,#REF!,12,FALSE)</f>
        <v>#REF!</v>
      </c>
      <c r="W46" s="30" t="e">
        <f>VLOOKUP('MPRN + HQA'!$I46,#REF!,13,FALSE)</f>
        <v>#REF!</v>
      </c>
      <c r="X46" s="48" t="e">
        <f>VLOOKUP('MPRN + HQA'!$I46,#REF!,14,FALSE)</f>
        <v>#REF!</v>
      </c>
      <c r="Y46" s="30" t="e">
        <f>VLOOKUP('MPRN + HQA'!$I46,#REF!,15,FALSE)</f>
        <v>#REF!</v>
      </c>
      <c r="Z46" s="48" t="e">
        <f>VLOOKUP('MPRN + HQA'!$I46,#REF!,16,FALSE)</f>
        <v>#REF!</v>
      </c>
      <c r="AA46" s="30" t="e">
        <f>VLOOKUP('MPRN + HQA'!$I46,#REF!,17,FALSE)</f>
        <v>#REF!</v>
      </c>
      <c r="AB46" s="48" t="e">
        <f>VLOOKUP('MPRN + HQA'!$I46,#REF!,18,FALSE)</f>
        <v>#REF!</v>
      </c>
      <c r="AC46" s="30" t="e">
        <f>VLOOKUP('MPRN + HQA'!$I46,#REF!,19,FALSE)</f>
        <v>#REF!</v>
      </c>
      <c r="AD46" s="48" t="e">
        <f>VLOOKUP('MPRN + HQA'!$I46,#REF!,20,FALSE)</f>
        <v>#REF!</v>
      </c>
      <c r="AE46" s="30" t="e">
        <f>VLOOKUP('MPRN + HQA'!$I46,#REF!,21,FALSE)</f>
        <v>#REF!</v>
      </c>
      <c r="AF46" s="48" t="e">
        <f>VLOOKUP('MPRN + HQA'!$I46,#REF!,22,FALSE)</f>
        <v>#REF!</v>
      </c>
      <c r="AG46" s="30" t="e">
        <f>VLOOKUP('MPRN + HQA'!$I46,#REF!,23,FALSE)</f>
        <v>#REF!</v>
      </c>
      <c r="AH46" s="48" t="e">
        <f>VLOOKUP('MPRN + HQA'!$I46,#REF!,24,FALSE)</f>
        <v>#REF!</v>
      </c>
      <c r="AI46" s="30" t="e">
        <f>VLOOKUP('MPRN + HQA'!$I46,#REF!,25,FALSE)</f>
        <v>#REF!</v>
      </c>
      <c r="AJ46" s="48" t="e">
        <f>VLOOKUP('MPRN + HQA'!$I46,#REF!,26,FALSE)</f>
        <v>#REF!</v>
      </c>
      <c r="AK46" s="30" t="e">
        <f>VLOOKUP('MPRN + HQA'!$I46,#REF!,27,FALSE)</f>
        <v>#REF!</v>
      </c>
      <c r="AL46" s="48" t="e">
        <f>VLOOKUP('MPRN + HQA'!$I46,#REF!,28,FALSE)</f>
        <v>#REF!</v>
      </c>
      <c r="AM46" s="30" t="e">
        <f>VLOOKUP('MPRN + HQA'!$I46,#REF!,29,FALSE)</f>
        <v>#REF!</v>
      </c>
      <c r="AN46" s="30" t="e">
        <f>VLOOKUP('MPRN + HQA'!$I46,#REF!,30,FALSE)</f>
        <v>#REF!</v>
      </c>
      <c r="AO46" s="48" t="e">
        <f>VLOOKUP('MPRN + HQA'!$I46,#REF!,31,FALSE)</f>
        <v>#REF!</v>
      </c>
      <c r="AP46" s="51" t="e">
        <f>VLOOKUP('MPRN + HQA'!$I46,#REF!,32,FALSE)</f>
        <v>#REF!</v>
      </c>
      <c r="AQ46" s="51" t="e">
        <f>VLOOKUP('MPRN + HQA'!$I46,#REF!,33,FALSE)</f>
        <v>#REF!</v>
      </c>
      <c r="AR46" s="30">
        <v>65.8</v>
      </c>
      <c r="AS46" s="67" t="e">
        <f>VLOOKUP('MPRN + HQA'!$I46,#REF!,35,FALSE)</f>
        <v>#REF!</v>
      </c>
      <c r="AT46" s="30" t="e">
        <f>VLOOKUP('MPRN + HQA'!$I46,#REF!,36,FALSE)</f>
        <v>#REF!</v>
      </c>
      <c r="AU46" s="48" t="e">
        <f>VLOOKUP('MPRN + HQA'!$I46,#REF!,37,FALSE)</f>
        <v>#REF!</v>
      </c>
      <c r="AV46" s="30" t="e">
        <f>VLOOKUP('MPRN + HQA'!$I46,#REF!,38,FALSE)</f>
        <v>#REF!</v>
      </c>
      <c r="AW46" s="48" t="e">
        <f>VLOOKUP('MPRN + HQA'!$I46,#REF!,39,FALSE)</f>
        <v>#REF!</v>
      </c>
      <c r="AX46" s="49"/>
    </row>
    <row r="47" spans="2:50" s="30" customFormat="1" x14ac:dyDescent="0.2">
      <c r="B47" s="87">
        <v>8</v>
      </c>
      <c r="C47" s="88" t="s">
        <v>99</v>
      </c>
      <c r="D47" s="88" t="s">
        <v>208</v>
      </c>
      <c r="E47" s="88"/>
      <c r="F47" s="88" t="s">
        <v>57</v>
      </c>
      <c r="G47" s="88" t="s">
        <v>54</v>
      </c>
      <c r="H47" s="87" t="s">
        <v>31</v>
      </c>
      <c r="I47" s="114" t="str">
        <f>'[1]HQA - BASE UNIT TYPE'!$B$27</f>
        <v>(F1) 3 Bed - End Terrace (2 st)</v>
      </c>
      <c r="J47" s="122">
        <v>374</v>
      </c>
      <c r="K47" s="61" t="s">
        <v>11</v>
      </c>
      <c r="L47" s="30" t="e">
        <f>VLOOKUP('MPRN + HQA'!$I47,#REF!,2,FALSE)</f>
        <v>#REF!</v>
      </c>
      <c r="M47" s="74" t="e">
        <f>VLOOKUP('MPRN + HQA'!$I47,#REF!,3,FALSE)</f>
        <v>#REF!</v>
      </c>
      <c r="N47" s="51" t="e">
        <f>VLOOKUP('MPRN + HQA'!$I47,#REF!,4,FALSE)</f>
        <v>#REF!</v>
      </c>
      <c r="O47" s="30" t="e">
        <f>VLOOKUP('MPRN + HQA'!$I47,#REF!,5,FALSE)</f>
        <v>#REF!</v>
      </c>
      <c r="P47" s="48" t="e">
        <f>VLOOKUP('MPRN + HQA'!$I47,#REF!,6,FALSE)</f>
        <v>#REF!</v>
      </c>
      <c r="Q47" s="30" t="e">
        <f>VLOOKUP('MPRN + HQA'!$I47,#REF!,7,FALSE)</f>
        <v>#REF!</v>
      </c>
      <c r="R47" s="48" t="e">
        <f>VLOOKUP('MPRN + HQA'!$I47,#REF!,8,FALSE)</f>
        <v>#REF!</v>
      </c>
      <c r="S47" s="30" t="e">
        <f>VLOOKUP('MPRN + HQA'!$I47,#REF!,9,FALSE)</f>
        <v>#REF!</v>
      </c>
      <c r="T47" s="48" t="e">
        <f>VLOOKUP('MPRN + HQA'!$I47,#REF!,10,FALSE)</f>
        <v>#REF!</v>
      </c>
      <c r="U47" s="30" t="e">
        <f>VLOOKUP('MPRN + HQA'!$I47,#REF!,11,FALSE)</f>
        <v>#REF!</v>
      </c>
      <c r="V47" s="48" t="e">
        <f>VLOOKUP('MPRN + HQA'!$I47,#REF!,12,FALSE)</f>
        <v>#REF!</v>
      </c>
      <c r="W47" s="30" t="e">
        <f>VLOOKUP('MPRN + HQA'!$I47,#REF!,13,FALSE)</f>
        <v>#REF!</v>
      </c>
      <c r="X47" s="48" t="e">
        <f>VLOOKUP('MPRN + HQA'!$I47,#REF!,14,FALSE)</f>
        <v>#REF!</v>
      </c>
      <c r="Y47" s="30" t="e">
        <f>VLOOKUP('MPRN + HQA'!$I47,#REF!,15,FALSE)</f>
        <v>#REF!</v>
      </c>
      <c r="Z47" s="48" t="e">
        <f>VLOOKUP('MPRN + HQA'!$I47,#REF!,16,FALSE)</f>
        <v>#REF!</v>
      </c>
      <c r="AA47" s="30" t="e">
        <f>VLOOKUP('MPRN + HQA'!$I47,#REF!,17,FALSE)</f>
        <v>#REF!</v>
      </c>
      <c r="AB47" s="48" t="e">
        <f>VLOOKUP('MPRN + HQA'!$I47,#REF!,18,FALSE)</f>
        <v>#REF!</v>
      </c>
      <c r="AC47" s="30" t="e">
        <f>VLOOKUP('MPRN + HQA'!$I47,#REF!,19,FALSE)</f>
        <v>#REF!</v>
      </c>
      <c r="AD47" s="48" t="e">
        <f>VLOOKUP('MPRN + HQA'!$I47,#REF!,20,FALSE)</f>
        <v>#REF!</v>
      </c>
      <c r="AE47" s="30" t="e">
        <f>VLOOKUP('MPRN + HQA'!$I47,#REF!,21,FALSE)</f>
        <v>#REF!</v>
      </c>
      <c r="AF47" s="48" t="e">
        <f>VLOOKUP('MPRN + HQA'!$I47,#REF!,22,FALSE)</f>
        <v>#REF!</v>
      </c>
      <c r="AG47" s="30" t="e">
        <f>VLOOKUP('MPRN + HQA'!$I47,#REF!,23,FALSE)</f>
        <v>#REF!</v>
      </c>
      <c r="AH47" s="48" t="e">
        <f>VLOOKUP('MPRN + HQA'!$I47,#REF!,24,FALSE)</f>
        <v>#REF!</v>
      </c>
      <c r="AI47" s="30" t="e">
        <f>VLOOKUP('MPRN + HQA'!$I47,#REF!,25,FALSE)</f>
        <v>#REF!</v>
      </c>
      <c r="AJ47" s="48" t="e">
        <f>VLOOKUP('MPRN + HQA'!$I47,#REF!,26,FALSE)</f>
        <v>#REF!</v>
      </c>
      <c r="AK47" s="30" t="e">
        <f>VLOOKUP('MPRN + HQA'!$I47,#REF!,27,FALSE)</f>
        <v>#REF!</v>
      </c>
      <c r="AL47" s="48" t="e">
        <f>VLOOKUP('MPRN + HQA'!$I47,#REF!,28,FALSE)</f>
        <v>#REF!</v>
      </c>
      <c r="AM47" s="30" t="e">
        <f>VLOOKUP('MPRN + HQA'!$I47,#REF!,29,FALSE)</f>
        <v>#REF!</v>
      </c>
      <c r="AN47" s="30" t="e">
        <f>VLOOKUP('MPRN + HQA'!$I47,#REF!,30,FALSE)</f>
        <v>#REF!</v>
      </c>
      <c r="AO47" s="48" t="e">
        <f>VLOOKUP('MPRN + HQA'!$I47,#REF!,31,FALSE)</f>
        <v>#REF!</v>
      </c>
      <c r="AP47" s="51" t="e">
        <f>VLOOKUP('MPRN + HQA'!$I47,#REF!,32,FALSE)</f>
        <v>#REF!</v>
      </c>
      <c r="AQ47" s="51" t="e">
        <f>VLOOKUP('MPRN + HQA'!$I47,#REF!,33,FALSE)</f>
        <v>#REF!</v>
      </c>
      <c r="AR47" s="30">
        <v>62.9</v>
      </c>
      <c r="AS47" s="67" t="e">
        <f>VLOOKUP('MPRN + HQA'!$I47,#REF!,35,FALSE)</f>
        <v>#REF!</v>
      </c>
      <c r="AT47" s="30" t="e">
        <f>VLOOKUP('MPRN + HQA'!$I47,#REF!,36,FALSE)</f>
        <v>#REF!</v>
      </c>
      <c r="AU47" s="48" t="e">
        <f>VLOOKUP('MPRN + HQA'!$I47,#REF!,37,FALSE)</f>
        <v>#REF!</v>
      </c>
      <c r="AV47" s="30" t="e">
        <f>VLOOKUP('MPRN + HQA'!$I47,#REF!,38,FALSE)</f>
        <v>#REF!</v>
      </c>
      <c r="AW47" s="48" t="e">
        <f>VLOOKUP('MPRN + HQA'!$I47,#REF!,39,FALSE)</f>
        <v>#REF!</v>
      </c>
      <c r="AX47" s="49"/>
    </row>
    <row r="48" spans="2:50" s="15" customFormat="1" x14ac:dyDescent="0.2">
      <c r="B48" s="87">
        <v>9</v>
      </c>
      <c r="C48" s="88" t="s">
        <v>99</v>
      </c>
      <c r="D48" s="88" t="s">
        <v>208</v>
      </c>
      <c r="E48" s="88"/>
      <c r="F48" s="88"/>
      <c r="G48" s="88" t="s">
        <v>41</v>
      </c>
      <c r="H48" s="87" t="s">
        <v>31</v>
      </c>
      <c r="I48" s="115" t="str">
        <f>'[1]HQA - BASE UNIT TYPE'!$B$35</f>
        <v>(J1) 2 Bed - Mid Terrace (1 st)</v>
      </c>
      <c r="J48" s="122">
        <v>268</v>
      </c>
      <c r="K48" s="14" t="s">
        <v>12</v>
      </c>
      <c r="L48" s="15" t="e">
        <f>VLOOKUP('MPRN + HQA'!$I48,#REF!,2,FALSE)</f>
        <v>#REF!</v>
      </c>
      <c r="M48" s="75" t="e">
        <f>VLOOKUP('MPRN + HQA'!$I48,#REF!,3,FALSE)</f>
        <v>#REF!</v>
      </c>
      <c r="N48" s="28" t="e">
        <f>VLOOKUP('MPRN + HQA'!$I48,#REF!,4,FALSE)</f>
        <v>#REF!</v>
      </c>
      <c r="O48" s="15" t="e">
        <f>VLOOKUP('MPRN + HQA'!$I48,#REF!,5,FALSE)</f>
        <v>#REF!</v>
      </c>
      <c r="P48" s="41" t="e">
        <f>VLOOKUP('MPRN + HQA'!$I48,#REF!,6,FALSE)</f>
        <v>#REF!</v>
      </c>
      <c r="Q48" s="15" t="e">
        <f>VLOOKUP('MPRN + HQA'!$I48,#REF!,7,FALSE)</f>
        <v>#REF!</v>
      </c>
      <c r="R48" s="41" t="e">
        <f>VLOOKUP('MPRN + HQA'!$I48,#REF!,8,FALSE)</f>
        <v>#REF!</v>
      </c>
      <c r="S48" s="15" t="e">
        <f>VLOOKUP('MPRN + HQA'!$I48,#REF!,9,FALSE)</f>
        <v>#REF!</v>
      </c>
      <c r="T48" s="41" t="e">
        <f>VLOOKUP('MPRN + HQA'!$I48,#REF!,10,FALSE)</f>
        <v>#REF!</v>
      </c>
      <c r="U48" s="15" t="e">
        <f>VLOOKUP('MPRN + HQA'!$I48,#REF!,11,FALSE)</f>
        <v>#REF!</v>
      </c>
      <c r="V48" s="41" t="e">
        <f>VLOOKUP('MPRN + HQA'!$I48,#REF!,12,FALSE)</f>
        <v>#REF!</v>
      </c>
      <c r="W48" s="15" t="e">
        <f>VLOOKUP('MPRN + HQA'!$I48,#REF!,13,FALSE)</f>
        <v>#REF!</v>
      </c>
      <c r="X48" s="41" t="e">
        <f>VLOOKUP('MPRN + HQA'!$I48,#REF!,14,FALSE)</f>
        <v>#REF!</v>
      </c>
      <c r="Y48" s="15" t="e">
        <f>VLOOKUP('MPRN + HQA'!$I48,#REF!,15,FALSE)</f>
        <v>#REF!</v>
      </c>
      <c r="Z48" s="41" t="e">
        <f>VLOOKUP('MPRN + HQA'!$I48,#REF!,16,FALSE)</f>
        <v>#REF!</v>
      </c>
      <c r="AA48" s="15" t="e">
        <f>VLOOKUP('MPRN + HQA'!$I48,#REF!,17,FALSE)</f>
        <v>#REF!</v>
      </c>
      <c r="AB48" s="41" t="e">
        <f>VLOOKUP('MPRN + HQA'!$I48,#REF!,18,FALSE)</f>
        <v>#REF!</v>
      </c>
      <c r="AC48" s="15" t="e">
        <f>VLOOKUP('MPRN + HQA'!$I48,#REF!,19,FALSE)</f>
        <v>#REF!</v>
      </c>
      <c r="AD48" s="41" t="e">
        <f>VLOOKUP('MPRN + HQA'!$I48,#REF!,20,FALSE)</f>
        <v>#REF!</v>
      </c>
      <c r="AE48" s="15" t="e">
        <f>VLOOKUP('MPRN + HQA'!$I48,#REF!,21,FALSE)</f>
        <v>#REF!</v>
      </c>
      <c r="AF48" s="41" t="e">
        <f>VLOOKUP('MPRN + HQA'!$I48,#REF!,22,FALSE)</f>
        <v>#REF!</v>
      </c>
      <c r="AG48" s="15" t="e">
        <f>VLOOKUP('MPRN + HQA'!$I48,#REF!,23,FALSE)</f>
        <v>#REF!</v>
      </c>
      <c r="AH48" s="41" t="e">
        <f>VLOOKUP('MPRN + HQA'!$I48,#REF!,24,FALSE)</f>
        <v>#REF!</v>
      </c>
      <c r="AI48" s="15" t="e">
        <f>VLOOKUP('MPRN + HQA'!$I48,#REF!,25,FALSE)</f>
        <v>#REF!</v>
      </c>
      <c r="AJ48" s="41" t="e">
        <f>VLOOKUP('MPRN + HQA'!$I48,#REF!,26,FALSE)</f>
        <v>#REF!</v>
      </c>
      <c r="AK48" s="15" t="e">
        <f>VLOOKUP('MPRN + HQA'!$I48,#REF!,27,FALSE)</f>
        <v>#REF!</v>
      </c>
      <c r="AL48" s="41" t="e">
        <f>VLOOKUP('MPRN + HQA'!$I48,#REF!,28,FALSE)</f>
        <v>#REF!</v>
      </c>
      <c r="AM48" s="15" t="e">
        <f>VLOOKUP('MPRN + HQA'!$I48,#REF!,29,FALSE)</f>
        <v>#REF!</v>
      </c>
      <c r="AN48" s="15" t="e">
        <f>VLOOKUP('MPRN + HQA'!$I48,#REF!,30,FALSE)</f>
        <v>#REF!</v>
      </c>
      <c r="AO48" s="41" t="e">
        <f>VLOOKUP('MPRN + HQA'!$I48,#REF!,31,FALSE)</f>
        <v>#REF!</v>
      </c>
      <c r="AP48" s="28" t="e">
        <f>VLOOKUP('MPRN + HQA'!$I48,#REF!,32,FALSE)</f>
        <v>#REF!</v>
      </c>
      <c r="AQ48" s="28" t="e">
        <f>VLOOKUP('MPRN + HQA'!$I48,#REF!,33,FALSE)</f>
        <v>#REF!</v>
      </c>
      <c r="AR48" s="15">
        <v>67.2</v>
      </c>
      <c r="AS48" s="68" t="e">
        <f>VLOOKUP('MPRN + HQA'!$I48,#REF!,35,FALSE)</f>
        <v>#REF!</v>
      </c>
      <c r="AT48" s="15" t="e">
        <f>VLOOKUP('MPRN + HQA'!$I48,#REF!,36,FALSE)</f>
        <v>#REF!</v>
      </c>
      <c r="AU48" s="41" t="e">
        <f>VLOOKUP('MPRN + HQA'!$I48,#REF!,37,FALSE)</f>
        <v>#REF!</v>
      </c>
      <c r="AV48" s="15" t="e">
        <f>VLOOKUP('MPRN + HQA'!$I48,#REF!,38,FALSE)</f>
        <v>#REF!</v>
      </c>
      <c r="AW48" s="41" t="e">
        <f>VLOOKUP('MPRN + HQA'!$I48,#REF!,39,FALSE)</f>
        <v>#REF!</v>
      </c>
      <c r="AX48" s="29"/>
    </row>
    <row r="49" spans="2:50" s="15" customFormat="1" x14ac:dyDescent="0.2">
      <c r="B49" s="87">
        <v>10</v>
      </c>
      <c r="C49" s="88" t="s">
        <v>99</v>
      </c>
      <c r="D49" s="88" t="s">
        <v>208</v>
      </c>
      <c r="E49" s="88"/>
      <c r="F49" s="88" t="s">
        <v>57</v>
      </c>
      <c r="G49" s="88" t="s">
        <v>54</v>
      </c>
      <c r="H49" s="87" t="s">
        <v>31</v>
      </c>
      <c r="I49" s="113" t="str">
        <f>'[1]HQA - BASE UNIT TYPE'!$B$19</f>
        <v>(C1) 4 Bed - End Terrace (2 st)</v>
      </c>
      <c r="J49" s="122">
        <v>373</v>
      </c>
      <c r="K49" s="14"/>
      <c r="M49" s="75"/>
      <c r="N49" s="28"/>
      <c r="P49" s="41"/>
      <c r="R49" s="41"/>
      <c r="T49" s="41"/>
      <c r="V49" s="41"/>
      <c r="X49" s="41"/>
      <c r="Z49" s="41"/>
      <c r="AB49" s="41"/>
      <c r="AD49" s="41"/>
      <c r="AF49" s="41"/>
      <c r="AH49" s="41"/>
      <c r="AJ49" s="41"/>
      <c r="AL49" s="41"/>
      <c r="AO49" s="41"/>
      <c r="AP49" s="28"/>
      <c r="AQ49" s="28"/>
      <c r="AS49" s="68"/>
      <c r="AU49" s="41"/>
      <c r="AW49" s="41"/>
      <c r="AX49" s="29"/>
    </row>
    <row r="50" spans="2:50" s="15" customFormat="1" x14ac:dyDescent="0.2">
      <c r="B50" s="87">
        <v>11</v>
      </c>
      <c r="C50" s="88" t="s">
        <v>99</v>
      </c>
      <c r="D50" s="88" t="s">
        <v>208</v>
      </c>
      <c r="E50" s="88"/>
      <c r="F50" s="88"/>
      <c r="G50" s="88" t="s">
        <v>41</v>
      </c>
      <c r="H50" s="87" t="s">
        <v>31</v>
      </c>
      <c r="I50" s="115" t="str">
        <f>'[1]HQA - BASE UNIT TYPE'!$B$36</f>
        <v>(K1) 3 Bed - Mid Terrace (2 st)</v>
      </c>
      <c r="J50" s="122">
        <v>269</v>
      </c>
      <c r="K50" s="14"/>
      <c r="M50" s="75"/>
      <c r="N50" s="28"/>
      <c r="P50" s="41"/>
      <c r="R50" s="41"/>
      <c r="T50" s="41"/>
      <c r="V50" s="41"/>
      <c r="X50" s="41"/>
      <c r="Z50" s="41"/>
      <c r="AB50" s="41"/>
      <c r="AD50" s="41"/>
      <c r="AF50" s="41"/>
      <c r="AH50" s="41"/>
      <c r="AJ50" s="41"/>
      <c r="AL50" s="41"/>
      <c r="AO50" s="41"/>
      <c r="AP50" s="28"/>
      <c r="AQ50" s="28"/>
      <c r="AS50" s="68"/>
      <c r="AU50" s="41"/>
      <c r="AW50" s="41"/>
      <c r="AX50" s="29"/>
    </row>
    <row r="51" spans="2:50" s="15" customFormat="1" x14ac:dyDescent="0.2">
      <c r="B51" s="87">
        <v>12</v>
      </c>
      <c r="C51" s="88" t="s">
        <v>99</v>
      </c>
      <c r="D51" s="88" t="s">
        <v>208</v>
      </c>
      <c r="E51" s="88"/>
      <c r="F51" s="88" t="s">
        <v>58</v>
      </c>
      <c r="G51" s="88" t="s">
        <v>54</v>
      </c>
      <c r="H51" s="87" t="s">
        <v>31</v>
      </c>
      <c r="I51" s="114" t="str">
        <f>'[1]HQA - BASE UNIT TYPE'!$B$28</f>
        <v>(F2) 3 Bed - End Terrace (2 st)</v>
      </c>
      <c r="J51" s="122">
        <v>339</v>
      </c>
      <c r="K51" s="14"/>
      <c r="M51" s="75"/>
      <c r="N51" s="28"/>
      <c r="P51" s="41"/>
      <c r="R51" s="41"/>
      <c r="T51" s="41"/>
      <c r="V51" s="41"/>
      <c r="X51" s="41"/>
      <c r="Z51" s="41"/>
      <c r="AB51" s="41"/>
      <c r="AD51" s="41"/>
      <c r="AF51" s="41"/>
      <c r="AH51" s="41"/>
      <c r="AJ51" s="41"/>
      <c r="AL51" s="41"/>
      <c r="AO51" s="41"/>
      <c r="AP51" s="28"/>
      <c r="AQ51" s="28"/>
      <c r="AS51" s="68"/>
      <c r="AU51" s="41"/>
      <c r="AW51" s="41"/>
      <c r="AX51" s="29"/>
    </row>
    <row r="52" spans="2:50" s="15" customFormat="1" x14ac:dyDescent="0.2">
      <c r="B52" s="87">
        <v>13</v>
      </c>
      <c r="C52" s="88" t="s">
        <v>99</v>
      </c>
      <c r="D52" s="88" t="s">
        <v>208</v>
      </c>
      <c r="E52" s="88"/>
      <c r="F52" s="88"/>
      <c r="G52" s="88" t="s">
        <v>41</v>
      </c>
      <c r="H52" s="87" t="s">
        <v>31</v>
      </c>
      <c r="I52" s="115" t="str">
        <f>'[1]HQA - BASE UNIT TYPE'!$B$37</f>
        <v>(J2) 2 Bed - End Terrace (1 st)</v>
      </c>
      <c r="J52" s="122">
        <v>266</v>
      </c>
      <c r="K52" s="14"/>
      <c r="M52" s="75"/>
      <c r="N52" s="28"/>
      <c r="P52" s="41"/>
      <c r="R52" s="41"/>
      <c r="T52" s="41"/>
      <c r="V52" s="41"/>
      <c r="X52" s="41"/>
      <c r="Z52" s="41"/>
      <c r="AB52" s="41"/>
      <c r="AD52" s="41"/>
      <c r="AF52" s="41"/>
      <c r="AH52" s="41"/>
      <c r="AJ52" s="41"/>
      <c r="AL52" s="41"/>
      <c r="AO52" s="41"/>
      <c r="AP52" s="28"/>
      <c r="AQ52" s="28"/>
      <c r="AS52" s="68"/>
      <c r="AU52" s="41"/>
      <c r="AW52" s="41"/>
      <c r="AX52" s="29"/>
    </row>
    <row r="53" spans="2:50" s="15" customFormat="1" x14ac:dyDescent="0.2">
      <c r="B53" s="87">
        <v>14</v>
      </c>
      <c r="C53" s="88" t="s">
        <v>99</v>
      </c>
      <c r="D53" s="88" t="s">
        <v>208</v>
      </c>
      <c r="E53" s="88"/>
      <c r="F53" s="88" t="s">
        <v>58</v>
      </c>
      <c r="G53" s="88" t="s">
        <v>54</v>
      </c>
      <c r="H53" s="87" t="s">
        <v>31</v>
      </c>
      <c r="I53" s="114" t="str">
        <f>'[1]HQA - BASE UNIT TYPE'!$B$27</f>
        <v>(F1) 3 Bed - End Terrace (2 st)</v>
      </c>
      <c r="J53" s="122">
        <v>338</v>
      </c>
      <c r="K53" s="14"/>
      <c r="M53" s="75"/>
      <c r="N53" s="28"/>
      <c r="P53" s="41"/>
      <c r="R53" s="41"/>
      <c r="T53" s="41"/>
      <c r="V53" s="41"/>
      <c r="X53" s="41"/>
      <c r="Z53" s="41"/>
      <c r="AB53" s="41"/>
      <c r="AD53" s="41"/>
      <c r="AF53" s="41"/>
      <c r="AH53" s="41"/>
      <c r="AJ53" s="41"/>
      <c r="AL53" s="41"/>
      <c r="AO53" s="41"/>
      <c r="AP53" s="28"/>
      <c r="AQ53" s="28"/>
      <c r="AS53" s="68"/>
      <c r="AU53" s="41"/>
      <c r="AW53" s="41"/>
      <c r="AX53" s="29"/>
    </row>
    <row r="54" spans="2:50" s="15" customFormat="1" x14ac:dyDescent="0.2">
      <c r="B54" s="87">
        <v>15</v>
      </c>
      <c r="C54" s="88" t="s">
        <v>99</v>
      </c>
      <c r="D54" s="88" t="s">
        <v>208</v>
      </c>
      <c r="E54" s="88"/>
      <c r="F54" s="88"/>
      <c r="G54" s="88" t="s">
        <v>41</v>
      </c>
      <c r="H54" s="87" t="s">
        <v>31</v>
      </c>
      <c r="I54" s="115" t="str">
        <f>'[1]HQA - BASE UNIT TYPE'!$B$38</f>
        <v>(K2) 3 Bed - End Terrace (2 st)</v>
      </c>
      <c r="J54" s="122">
        <v>267</v>
      </c>
      <c r="K54" s="14"/>
      <c r="M54" s="75"/>
      <c r="N54" s="28"/>
      <c r="P54" s="41"/>
      <c r="R54" s="41"/>
      <c r="T54" s="41"/>
      <c r="V54" s="41"/>
      <c r="X54" s="41"/>
      <c r="Z54" s="41"/>
      <c r="AB54" s="41"/>
      <c r="AD54" s="41"/>
      <c r="AF54" s="41"/>
      <c r="AH54" s="41"/>
      <c r="AJ54" s="41"/>
      <c r="AL54" s="41"/>
      <c r="AO54" s="41"/>
      <c r="AP54" s="28"/>
      <c r="AQ54" s="28"/>
      <c r="AS54" s="68"/>
      <c r="AU54" s="41"/>
      <c r="AW54" s="41"/>
      <c r="AX54" s="29"/>
    </row>
    <row r="55" spans="2:50" s="15" customFormat="1" x14ac:dyDescent="0.2">
      <c r="B55" s="87">
        <v>16</v>
      </c>
      <c r="C55" s="88" t="s">
        <v>99</v>
      </c>
      <c r="D55" s="88" t="s">
        <v>208</v>
      </c>
      <c r="E55" s="88"/>
      <c r="F55" s="88" t="s">
        <v>58</v>
      </c>
      <c r="G55" s="88" t="s">
        <v>54</v>
      </c>
      <c r="H55" s="87" t="s">
        <v>31</v>
      </c>
      <c r="I55" s="114" t="str">
        <f>'[1]HQA - BASE UNIT TYPE'!$B$27</f>
        <v>(F1) 3 Bed - End Terrace (2 st)</v>
      </c>
      <c r="J55" s="122">
        <v>337</v>
      </c>
      <c r="K55" s="14"/>
      <c r="M55" s="75"/>
      <c r="N55" s="28"/>
      <c r="P55" s="41"/>
      <c r="R55" s="41"/>
      <c r="T55" s="41"/>
      <c r="V55" s="41"/>
      <c r="X55" s="41"/>
      <c r="Z55" s="41"/>
      <c r="AB55" s="41"/>
      <c r="AD55" s="41"/>
      <c r="AF55" s="41"/>
      <c r="AH55" s="41"/>
      <c r="AJ55" s="41"/>
      <c r="AL55" s="41"/>
      <c r="AO55" s="41"/>
      <c r="AP55" s="28"/>
      <c r="AQ55" s="28"/>
      <c r="AS55" s="68"/>
      <c r="AU55" s="41"/>
      <c r="AW55" s="41"/>
      <c r="AX55" s="29"/>
    </row>
    <row r="56" spans="2:50" s="15" customFormat="1" x14ac:dyDescent="0.2">
      <c r="B56" s="87">
        <v>17</v>
      </c>
      <c r="C56" s="88" t="s">
        <v>99</v>
      </c>
      <c r="D56" s="88" t="s">
        <v>208</v>
      </c>
      <c r="E56" s="88"/>
      <c r="F56" s="88"/>
      <c r="G56" s="88" t="s">
        <v>38</v>
      </c>
      <c r="H56" s="87" t="s">
        <v>31</v>
      </c>
      <c r="I56" s="115" t="str">
        <f>'[1]HQA - BASE UNIT TYPE'!$B$37</f>
        <v>(J2) 2 Bed - End Terrace (1 st)</v>
      </c>
      <c r="J56" s="122">
        <v>264</v>
      </c>
      <c r="K56" s="14"/>
      <c r="M56" s="75"/>
      <c r="N56" s="28"/>
      <c r="P56" s="41"/>
      <c r="R56" s="41"/>
      <c r="T56" s="41"/>
      <c r="V56" s="41"/>
      <c r="X56" s="41"/>
      <c r="Z56" s="41"/>
      <c r="AB56" s="41"/>
      <c r="AD56" s="41"/>
      <c r="AF56" s="41"/>
      <c r="AH56" s="41"/>
      <c r="AJ56" s="41"/>
      <c r="AL56" s="41"/>
      <c r="AO56" s="41"/>
      <c r="AP56" s="28"/>
      <c r="AQ56" s="28"/>
      <c r="AS56" s="68"/>
      <c r="AU56" s="41"/>
      <c r="AW56" s="41"/>
      <c r="AX56" s="29"/>
    </row>
    <row r="57" spans="2:50" s="15" customFormat="1" x14ac:dyDescent="0.2">
      <c r="B57" s="87">
        <v>18</v>
      </c>
      <c r="C57" s="88" t="s">
        <v>99</v>
      </c>
      <c r="D57" s="88" t="s">
        <v>208</v>
      </c>
      <c r="E57" s="88"/>
      <c r="F57" s="88" t="s">
        <v>58</v>
      </c>
      <c r="G57" s="88" t="s">
        <v>54</v>
      </c>
      <c r="H57" s="87" t="s">
        <v>31</v>
      </c>
      <c r="I57" s="113" t="str">
        <f>'[1]HQA - BASE UNIT TYPE'!$B$19</f>
        <v>(C1) 4 Bed - End Terrace (2 st)</v>
      </c>
      <c r="J57" s="122">
        <v>336</v>
      </c>
      <c r="K57" s="14"/>
      <c r="M57" s="75"/>
      <c r="N57" s="28"/>
      <c r="P57" s="41"/>
      <c r="R57" s="41"/>
      <c r="T57" s="41"/>
      <c r="V57" s="41"/>
      <c r="X57" s="41"/>
      <c r="Z57" s="41"/>
      <c r="AB57" s="41"/>
      <c r="AD57" s="41"/>
      <c r="AF57" s="41"/>
      <c r="AH57" s="41"/>
      <c r="AJ57" s="41"/>
      <c r="AL57" s="41"/>
      <c r="AO57" s="41"/>
      <c r="AP57" s="28"/>
      <c r="AQ57" s="28"/>
      <c r="AS57" s="68"/>
      <c r="AU57" s="41"/>
      <c r="AW57" s="41"/>
      <c r="AX57" s="29"/>
    </row>
    <row r="58" spans="2:50" s="15" customFormat="1" x14ac:dyDescent="0.2">
      <c r="B58" s="87">
        <v>19</v>
      </c>
      <c r="C58" s="88" t="s">
        <v>99</v>
      </c>
      <c r="D58" s="88" t="s">
        <v>208</v>
      </c>
      <c r="E58" s="88"/>
      <c r="F58" s="88"/>
      <c r="G58" s="88" t="s">
        <v>38</v>
      </c>
      <c r="H58" s="87" t="s">
        <v>31</v>
      </c>
      <c r="I58" s="115" t="str">
        <f>'[1]HQA - BASE UNIT TYPE'!$B$38</f>
        <v>(K2) 3 Bed - End Terrace (2 st)</v>
      </c>
      <c r="J58" s="122">
        <v>265</v>
      </c>
      <c r="K58" s="14"/>
      <c r="M58" s="75"/>
      <c r="N58" s="28"/>
      <c r="P58" s="41"/>
      <c r="R58" s="41"/>
      <c r="T58" s="41"/>
      <c r="V58" s="41"/>
      <c r="X58" s="41"/>
      <c r="Z58" s="41"/>
      <c r="AB58" s="41"/>
      <c r="AD58" s="41"/>
      <c r="AF58" s="41"/>
      <c r="AH58" s="41"/>
      <c r="AJ58" s="41"/>
      <c r="AL58" s="41"/>
      <c r="AO58" s="41"/>
      <c r="AP58" s="28"/>
      <c r="AQ58" s="28"/>
      <c r="AS58" s="68"/>
      <c r="AU58" s="41"/>
      <c r="AW58" s="41"/>
      <c r="AX58" s="29"/>
    </row>
    <row r="59" spans="2:50" s="15" customFormat="1" x14ac:dyDescent="0.2">
      <c r="B59" s="87">
        <v>20</v>
      </c>
      <c r="C59" s="88" t="s">
        <v>99</v>
      </c>
      <c r="D59" s="88" t="s">
        <v>208</v>
      </c>
      <c r="E59" s="88"/>
      <c r="F59" s="88" t="s">
        <v>59</v>
      </c>
      <c r="G59" s="88" t="s">
        <v>54</v>
      </c>
      <c r="H59" s="87" t="s">
        <v>31</v>
      </c>
      <c r="I59" s="113" t="str">
        <f>'[1]HQA - BASE UNIT TYPE'!$B$19</f>
        <v>(C1) 4 Bed - End Terrace (2 st)</v>
      </c>
      <c r="J59" s="122">
        <v>307</v>
      </c>
      <c r="K59" s="14"/>
      <c r="M59" s="75"/>
      <c r="N59" s="28"/>
      <c r="P59" s="41"/>
      <c r="R59" s="41"/>
      <c r="T59" s="41"/>
      <c r="V59" s="41"/>
      <c r="X59" s="41"/>
      <c r="Z59" s="41"/>
      <c r="AB59" s="41"/>
      <c r="AD59" s="41"/>
      <c r="AF59" s="41"/>
      <c r="AH59" s="41"/>
      <c r="AJ59" s="41"/>
      <c r="AL59" s="41"/>
      <c r="AO59" s="41"/>
      <c r="AP59" s="28"/>
      <c r="AQ59" s="28"/>
      <c r="AS59" s="68"/>
      <c r="AU59" s="41"/>
      <c r="AW59" s="41"/>
      <c r="AX59" s="29"/>
    </row>
    <row r="60" spans="2:50" s="15" customFormat="1" x14ac:dyDescent="0.2">
      <c r="B60" s="87">
        <v>21</v>
      </c>
      <c r="C60" s="88" t="s">
        <v>99</v>
      </c>
      <c r="D60" s="88" t="s">
        <v>208</v>
      </c>
      <c r="E60" s="88"/>
      <c r="F60" s="88"/>
      <c r="G60" s="88" t="s">
        <v>38</v>
      </c>
      <c r="H60" s="87" t="s">
        <v>31</v>
      </c>
      <c r="I60" s="115" t="str">
        <f>'[1]HQA - BASE UNIT TYPE'!$B$35</f>
        <v>(J1) 2 Bed - Mid Terrace (1 st)</v>
      </c>
      <c r="J60" s="122">
        <v>262</v>
      </c>
      <c r="K60" s="14"/>
      <c r="M60" s="75"/>
      <c r="N60" s="28"/>
      <c r="P60" s="41"/>
      <c r="R60" s="41"/>
      <c r="T60" s="41"/>
      <c r="V60" s="41"/>
      <c r="X60" s="41"/>
      <c r="Z60" s="41"/>
      <c r="AB60" s="41"/>
      <c r="AD60" s="41"/>
      <c r="AF60" s="41"/>
      <c r="AH60" s="41"/>
      <c r="AJ60" s="41"/>
      <c r="AL60" s="41"/>
      <c r="AO60" s="41"/>
      <c r="AP60" s="28"/>
      <c r="AQ60" s="28"/>
      <c r="AS60" s="68"/>
      <c r="AU60" s="41"/>
      <c r="AW60" s="41"/>
      <c r="AX60" s="29"/>
    </row>
    <row r="61" spans="2:50" s="15" customFormat="1" x14ac:dyDescent="0.2">
      <c r="B61" s="87">
        <v>22</v>
      </c>
      <c r="C61" s="88" t="s">
        <v>99</v>
      </c>
      <c r="D61" s="88" t="s">
        <v>208</v>
      </c>
      <c r="E61" s="88"/>
      <c r="F61" s="88" t="s">
        <v>59</v>
      </c>
      <c r="G61" s="88" t="s">
        <v>54</v>
      </c>
      <c r="H61" s="87" t="s">
        <v>31</v>
      </c>
      <c r="I61" s="114" t="str">
        <f>'[1]HQA - BASE UNIT TYPE'!$B$27</f>
        <v>(F1) 3 Bed - End Terrace (2 st)</v>
      </c>
      <c r="J61" s="122">
        <v>306</v>
      </c>
      <c r="K61" s="14"/>
      <c r="M61" s="75"/>
      <c r="N61" s="28"/>
      <c r="P61" s="41"/>
      <c r="R61" s="41"/>
      <c r="T61" s="41"/>
      <c r="V61" s="41"/>
      <c r="X61" s="41"/>
      <c r="Z61" s="41"/>
      <c r="AB61" s="41"/>
      <c r="AD61" s="41"/>
      <c r="AF61" s="41"/>
      <c r="AH61" s="41"/>
      <c r="AJ61" s="41"/>
      <c r="AL61" s="41"/>
      <c r="AO61" s="41"/>
      <c r="AP61" s="28"/>
      <c r="AQ61" s="28"/>
      <c r="AS61" s="68"/>
      <c r="AU61" s="41"/>
      <c r="AW61" s="41"/>
      <c r="AX61" s="29"/>
    </row>
    <row r="62" spans="2:50" s="15" customFormat="1" x14ac:dyDescent="0.2">
      <c r="B62" s="87">
        <v>23</v>
      </c>
      <c r="C62" s="88" t="s">
        <v>99</v>
      </c>
      <c r="D62" s="88" t="s">
        <v>208</v>
      </c>
      <c r="E62" s="88"/>
      <c r="F62" s="88"/>
      <c r="G62" s="88" t="s">
        <v>38</v>
      </c>
      <c r="H62" s="87" t="s">
        <v>31</v>
      </c>
      <c r="I62" s="115" t="str">
        <f>'[1]HQA - BASE UNIT TYPE'!$B$36</f>
        <v>(K1) 3 Bed - Mid Terrace (2 st)</v>
      </c>
      <c r="J62" s="122">
        <v>263</v>
      </c>
      <c r="K62" s="14"/>
      <c r="M62" s="75"/>
      <c r="N62" s="28"/>
      <c r="P62" s="41"/>
      <c r="R62" s="41"/>
      <c r="T62" s="41"/>
      <c r="V62" s="41"/>
      <c r="X62" s="41"/>
      <c r="Z62" s="41"/>
      <c r="AB62" s="41"/>
      <c r="AD62" s="41"/>
      <c r="AF62" s="41"/>
      <c r="AH62" s="41"/>
      <c r="AJ62" s="41"/>
      <c r="AL62" s="41"/>
      <c r="AO62" s="41"/>
      <c r="AP62" s="28"/>
      <c r="AQ62" s="28"/>
      <c r="AS62" s="68"/>
      <c r="AU62" s="41"/>
      <c r="AW62" s="41"/>
      <c r="AX62" s="29"/>
    </row>
    <row r="63" spans="2:50" s="15" customFormat="1" x14ac:dyDescent="0.2">
      <c r="B63" s="87">
        <v>24</v>
      </c>
      <c r="C63" s="88" t="s">
        <v>99</v>
      </c>
      <c r="D63" s="88" t="s">
        <v>208</v>
      </c>
      <c r="E63" s="88"/>
      <c r="F63" s="88" t="s">
        <v>59</v>
      </c>
      <c r="G63" s="88" t="s">
        <v>54</v>
      </c>
      <c r="H63" s="87" t="s">
        <v>31</v>
      </c>
      <c r="I63" s="114" t="str">
        <f>'[1]HQA - BASE UNIT TYPE'!$B$27</f>
        <v>(F1) 3 Bed - End Terrace (2 st)</v>
      </c>
      <c r="J63" s="122">
        <v>305</v>
      </c>
      <c r="K63" s="14"/>
      <c r="M63" s="75"/>
      <c r="N63" s="28"/>
      <c r="P63" s="41"/>
      <c r="R63" s="41"/>
      <c r="T63" s="41"/>
      <c r="V63" s="41"/>
      <c r="X63" s="41"/>
      <c r="Z63" s="41"/>
      <c r="AB63" s="41"/>
      <c r="AD63" s="41"/>
      <c r="AF63" s="41"/>
      <c r="AH63" s="41"/>
      <c r="AJ63" s="41"/>
      <c r="AL63" s="41"/>
      <c r="AO63" s="41"/>
      <c r="AP63" s="28"/>
      <c r="AQ63" s="28"/>
      <c r="AS63" s="68"/>
      <c r="AU63" s="41"/>
      <c r="AW63" s="41"/>
      <c r="AX63" s="29"/>
    </row>
    <row r="64" spans="2:50" s="15" customFormat="1" x14ac:dyDescent="0.2">
      <c r="B64" s="87">
        <v>25</v>
      </c>
      <c r="C64" s="88" t="s">
        <v>99</v>
      </c>
      <c r="D64" s="88" t="s">
        <v>208</v>
      </c>
      <c r="E64" s="88"/>
      <c r="F64" s="88"/>
      <c r="G64" s="88" t="s">
        <v>38</v>
      </c>
      <c r="H64" s="87" t="s">
        <v>31</v>
      </c>
      <c r="I64" s="115" t="str">
        <f>'[1]HQA - BASE UNIT TYPE'!$B$35</f>
        <v>(J1) 2 Bed - Mid Terrace (1 st)</v>
      </c>
      <c r="J64" s="122">
        <v>260</v>
      </c>
      <c r="K64" s="14"/>
      <c r="M64" s="75"/>
      <c r="N64" s="28"/>
      <c r="P64" s="41"/>
      <c r="R64" s="41"/>
      <c r="T64" s="41"/>
      <c r="V64" s="41"/>
      <c r="X64" s="41"/>
      <c r="Z64" s="41"/>
      <c r="AB64" s="41"/>
      <c r="AD64" s="41"/>
      <c r="AF64" s="41"/>
      <c r="AH64" s="41"/>
      <c r="AJ64" s="41"/>
      <c r="AL64" s="41"/>
      <c r="AO64" s="41"/>
      <c r="AP64" s="28"/>
      <c r="AQ64" s="28"/>
      <c r="AS64" s="68"/>
      <c r="AU64" s="41"/>
      <c r="AW64" s="41"/>
      <c r="AX64" s="29"/>
    </row>
    <row r="65" spans="2:50" s="15" customFormat="1" x14ac:dyDescent="0.2">
      <c r="B65" s="87">
        <v>26</v>
      </c>
      <c r="C65" s="88" t="s">
        <v>99</v>
      </c>
      <c r="D65" s="88" t="s">
        <v>208</v>
      </c>
      <c r="E65" s="88"/>
      <c r="F65" s="88" t="s">
        <v>59</v>
      </c>
      <c r="G65" s="88" t="s">
        <v>54</v>
      </c>
      <c r="H65" s="87" t="s">
        <v>31</v>
      </c>
      <c r="I65" s="114" t="str">
        <f>'[1]HQA - BASE UNIT TYPE'!$B$28</f>
        <v>(F2) 3 Bed - End Terrace (2 st)</v>
      </c>
      <c r="J65" s="122">
        <v>304</v>
      </c>
      <c r="K65" s="14"/>
      <c r="M65" s="75"/>
      <c r="N65" s="28"/>
      <c r="P65" s="41"/>
      <c r="R65" s="41"/>
      <c r="T65" s="41"/>
      <c r="V65" s="41"/>
      <c r="X65" s="41"/>
      <c r="Z65" s="41"/>
      <c r="AB65" s="41"/>
      <c r="AD65" s="41"/>
      <c r="AF65" s="41"/>
      <c r="AH65" s="41"/>
      <c r="AJ65" s="41"/>
      <c r="AL65" s="41"/>
      <c r="AO65" s="41"/>
      <c r="AP65" s="28"/>
      <c r="AQ65" s="28"/>
      <c r="AS65" s="68"/>
      <c r="AU65" s="41"/>
      <c r="AW65" s="41"/>
      <c r="AX65" s="29"/>
    </row>
    <row r="66" spans="2:50" s="15" customFormat="1" x14ac:dyDescent="0.2">
      <c r="B66" s="87">
        <v>27</v>
      </c>
      <c r="C66" s="88" t="s">
        <v>99</v>
      </c>
      <c r="D66" s="88" t="s">
        <v>208</v>
      </c>
      <c r="E66" s="88"/>
      <c r="F66" s="88"/>
      <c r="G66" s="88" t="s">
        <v>38</v>
      </c>
      <c r="H66" s="87" t="s">
        <v>31</v>
      </c>
      <c r="I66" s="115" t="str">
        <f>'[1]HQA - BASE UNIT TYPE'!$B$36</f>
        <v>(K1) 3 Bed - Mid Terrace (2 st)</v>
      </c>
      <c r="J66" s="122">
        <v>261</v>
      </c>
      <c r="K66" s="14"/>
      <c r="M66" s="75"/>
      <c r="N66" s="28"/>
      <c r="P66" s="41"/>
      <c r="R66" s="41"/>
      <c r="T66" s="41"/>
      <c r="V66" s="41"/>
      <c r="X66" s="41"/>
      <c r="Z66" s="41"/>
      <c r="AB66" s="41"/>
      <c r="AD66" s="41"/>
      <c r="AF66" s="41"/>
      <c r="AH66" s="41"/>
      <c r="AJ66" s="41"/>
      <c r="AL66" s="41"/>
      <c r="AO66" s="41"/>
      <c r="AP66" s="28"/>
      <c r="AQ66" s="28"/>
      <c r="AS66" s="68"/>
      <c r="AU66" s="41"/>
      <c r="AW66" s="41"/>
      <c r="AX66" s="29"/>
    </row>
    <row r="67" spans="2:50" s="15" customFormat="1" x14ac:dyDescent="0.2">
      <c r="B67" s="87">
        <v>28</v>
      </c>
      <c r="C67" s="88" t="s">
        <v>99</v>
      </c>
      <c r="D67" s="88" t="s">
        <v>208</v>
      </c>
      <c r="E67" s="88"/>
      <c r="F67" s="88" t="s">
        <v>60</v>
      </c>
      <c r="G67" s="88" t="s">
        <v>54</v>
      </c>
      <c r="H67" s="87" t="s">
        <v>31</v>
      </c>
      <c r="I67" s="114" t="str">
        <f>'[1]HQA - BASE UNIT TYPE'!$B$28</f>
        <v>(F2) 3 Bed - End Terrace (2 st)</v>
      </c>
      <c r="J67" s="122">
        <v>281</v>
      </c>
      <c r="K67" s="14"/>
      <c r="M67" s="75"/>
      <c r="N67" s="28"/>
      <c r="P67" s="41"/>
      <c r="R67" s="41"/>
      <c r="T67" s="41"/>
      <c r="V67" s="41"/>
      <c r="X67" s="41"/>
      <c r="Z67" s="41"/>
      <c r="AB67" s="41"/>
      <c r="AD67" s="41"/>
      <c r="AF67" s="41"/>
      <c r="AH67" s="41"/>
      <c r="AJ67" s="41"/>
      <c r="AL67" s="41"/>
      <c r="AO67" s="41"/>
      <c r="AP67" s="28"/>
      <c r="AQ67" s="28"/>
      <c r="AS67" s="68"/>
      <c r="AU67" s="41"/>
      <c r="AW67" s="41"/>
      <c r="AX67" s="29"/>
    </row>
    <row r="68" spans="2:50" s="15" customFormat="1" x14ac:dyDescent="0.2">
      <c r="B68" s="87">
        <v>29</v>
      </c>
      <c r="C68" s="88" t="s">
        <v>99</v>
      </c>
      <c r="D68" s="88" t="s">
        <v>208</v>
      </c>
      <c r="E68" s="88"/>
      <c r="F68" s="88"/>
      <c r="G68" s="88" t="s">
        <v>38</v>
      </c>
      <c r="H68" s="87" t="s">
        <v>31</v>
      </c>
      <c r="I68" s="115" t="str">
        <f>'[1]HQA - BASE UNIT TYPE'!$B$35</f>
        <v>(J1) 2 Bed - Mid Terrace (1 st)</v>
      </c>
      <c r="J68" s="122">
        <v>258</v>
      </c>
      <c r="K68" s="14"/>
      <c r="M68" s="75"/>
      <c r="N68" s="28"/>
      <c r="P68" s="41"/>
      <c r="R68" s="41"/>
      <c r="T68" s="41"/>
      <c r="V68" s="41"/>
      <c r="X68" s="41"/>
      <c r="Z68" s="41"/>
      <c r="AB68" s="41"/>
      <c r="AD68" s="41"/>
      <c r="AF68" s="41"/>
      <c r="AH68" s="41"/>
      <c r="AJ68" s="41"/>
      <c r="AL68" s="41"/>
      <c r="AO68" s="41"/>
      <c r="AP68" s="28"/>
      <c r="AQ68" s="28"/>
      <c r="AS68" s="68"/>
      <c r="AU68" s="41"/>
      <c r="AW68" s="41"/>
      <c r="AX68" s="29"/>
    </row>
    <row r="69" spans="2:50" s="15" customFormat="1" x14ac:dyDescent="0.2">
      <c r="B69" s="87">
        <v>30</v>
      </c>
      <c r="C69" s="88" t="s">
        <v>99</v>
      </c>
      <c r="D69" s="88" t="s">
        <v>208</v>
      </c>
      <c r="E69" s="88"/>
      <c r="F69" s="88" t="s">
        <v>60</v>
      </c>
      <c r="G69" s="88" t="s">
        <v>54</v>
      </c>
      <c r="H69" s="87" t="s">
        <v>31</v>
      </c>
      <c r="I69" s="114" t="s">
        <v>56</v>
      </c>
      <c r="J69" s="122">
        <v>280</v>
      </c>
      <c r="K69" s="14"/>
      <c r="M69" s="75"/>
      <c r="N69" s="28"/>
      <c r="P69" s="41"/>
      <c r="R69" s="41"/>
      <c r="T69" s="41"/>
      <c r="V69" s="41"/>
      <c r="X69" s="41"/>
      <c r="Z69" s="41"/>
      <c r="AB69" s="41"/>
      <c r="AD69" s="41"/>
      <c r="AF69" s="41"/>
      <c r="AH69" s="41"/>
      <c r="AJ69" s="41"/>
      <c r="AL69" s="41"/>
      <c r="AO69" s="41"/>
      <c r="AP69" s="28"/>
      <c r="AQ69" s="28"/>
      <c r="AS69" s="68"/>
      <c r="AU69" s="41"/>
      <c r="AW69" s="41"/>
      <c r="AX69" s="29"/>
    </row>
    <row r="70" spans="2:50" s="15" customFormat="1" x14ac:dyDescent="0.2">
      <c r="B70" s="87">
        <v>31</v>
      </c>
      <c r="C70" s="88" t="s">
        <v>99</v>
      </c>
      <c r="D70" s="88" t="s">
        <v>208</v>
      </c>
      <c r="E70" s="88"/>
      <c r="F70" s="88"/>
      <c r="G70" s="88" t="s">
        <v>38</v>
      </c>
      <c r="H70" s="87" t="s">
        <v>31</v>
      </c>
      <c r="I70" s="115" t="str">
        <f>'[1]HQA - BASE UNIT TYPE'!$B$36</f>
        <v>(K1) 3 Bed - Mid Terrace (2 st)</v>
      </c>
      <c r="J70" s="122">
        <v>259</v>
      </c>
      <c r="K70" s="14"/>
      <c r="M70" s="75"/>
      <c r="N70" s="28"/>
      <c r="P70" s="41"/>
      <c r="R70" s="41"/>
      <c r="T70" s="41"/>
      <c r="V70" s="41"/>
      <c r="X70" s="41"/>
      <c r="Z70" s="41"/>
      <c r="AB70" s="41"/>
      <c r="AD70" s="41"/>
      <c r="AF70" s="41"/>
      <c r="AH70" s="41"/>
      <c r="AJ70" s="41"/>
      <c r="AL70" s="41"/>
      <c r="AO70" s="41"/>
      <c r="AP70" s="28"/>
      <c r="AQ70" s="28"/>
      <c r="AS70" s="68"/>
      <c r="AU70" s="41"/>
      <c r="AW70" s="41"/>
      <c r="AX70" s="29"/>
    </row>
    <row r="71" spans="2:50" s="15" customFormat="1" x14ac:dyDescent="0.2">
      <c r="B71" s="87">
        <v>32</v>
      </c>
      <c r="C71" s="88" t="s">
        <v>99</v>
      </c>
      <c r="D71" s="88" t="s">
        <v>208</v>
      </c>
      <c r="E71" s="88"/>
      <c r="F71" s="88" t="s">
        <v>60</v>
      </c>
      <c r="G71" s="88" t="s">
        <v>54</v>
      </c>
      <c r="H71" s="87" t="s">
        <v>31</v>
      </c>
      <c r="I71" s="114" t="s">
        <v>56</v>
      </c>
      <c r="J71" s="122">
        <v>279</v>
      </c>
      <c r="K71" s="14"/>
      <c r="M71" s="75"/>
      <c r="N71" s="28"/>
      <c r="P71" s="41"/>
      <c r="R71" s="41"/>
      <c r="T71" s="41"/>
      <c r="V71" s="41"/>
      <c r="X71" s="41"/>
      <c r="Z71" s="41"/>
      <c r="AB71" s="41"/>
      <c r="AD71" s="41"/>
      <c r="AF71" s="41"/>
      <c r="AH71" s="41"/>
      <c r="AJ71" s="41"/>
      <c r="AL71" s="41"/>
      <c r="AO71" s="41"/>
      <c r="AP71" s="28"/>
      <c r="AQ71" s="28"/>
      <c r="AS71" s="68"/>
      <c r="AU71" s="41"/>
      <c r="AW71" s="41"/>
      <c r="AX71" s="29"/>
    </row>
    <row r="72" spans="2:50" s="15" customFormat="1" x14ac:dyDescent="0.2">
      <c r="B72" s="87">
        <v>33</v>
      </c>
      <c r="C72" s="88" t="s">
        <v>99</v>
      </c>
      <c r="D72" s="88" t="s">
        <v>208</v>
      </c>
      <c r="E72" s="88"/>
      <c r="F72" s="88"/>
      <c r="G72" s="88" t="s">
        <v>38</v>
      </c>
      <c r="H72" s="87" t="s">
        <v>31</v>
      </c>
      <c r="I72" s="115" t="str">
        <f>'[1]HQA - BASE UNIT TYPE'!$B$35</f>
        <v>(J1) 2 Bed - Mid Terrace (1 st)</v>
      </c>
      <c r="J72" s="122">
        <v>256</v>
      </c>
      <c r="K72" s="14"/>
      <c r="M72" s="75"/>
      <c r="N72" s="28"/>
      <c r="P72" s="41"/>
      <c r="R72" s="41"/>
      <c r="T72" s="41"/>
      <c r="V72" s="41"/>
      <c r="X72" s="41"/>
      <c r="Z72" s="41"/>
      <c r="AB72" s="41"/>
      <c r="AD72" s="41"/>
      <c r="AF72" s="41"/>
      <c r="AH72" s="41"/>
      <c r="AJ72" s="41"/>
      <c r="AL72" s="41"/>
      <c r="AO72" s="41"/>
      <c r="AP72" s="28"/>
      <c r="AQ72" s="28"/>
      <c r="AS72" s="68"/>
      <c r="AU72" s="41"/>
      <c r="AW72" s="41"/>
      <c r="AX72" s="29"/>
    </row>
    <row r="73" spans="2:50" s="15" customFormat="1" x14ac:dyDescent="0.2">
      <c r="B73" s="87">
        <v>34</v>
      </c>
      <c r="C73" s="88" t="s">
        <v>99</v>
      </c>
      <c r="D73" s="88" t="s">
        <v>208</v>
      </c>
      <c r="E73" s="88"/>
      <c r="F73" s="88" t="s">
        <v>60</v>
      </c>
      <c r="G73" s="88" t="s">
        <v>54</v>
      </c>
      <c r="H73" s="87" t="s">
        <v>31</v>
      </c>
      <c r="I73" s="113" t="str">
        <f>'[1]HQA - BASE UNIT TYPE'!$B$19</f>
        <v>(C1) 4 Bed - End Terrace (2 st)</v>
      </c>
      <c r="J73" s="122">
        <v>278</v>
      </c>
      <c r="K73" s="14"/>
      <c r="M73" s="75"/>
      <c r="N73" s="28"/>
      <c r="P73" s="41"/>
      <c r="R73" s="41"/>
      <c r="T73" s="41"/>
      <c r="V73" s="41"/>
      <c r="X73" s="41"/>
      <c r="Z73" s="41"/>
      <c r="AB73" s="41"/>
      <c r="AD73" s="41"/>
      <c r="AF73" s="41"/>
      <c r="AH73" s="41"/>
      <c r="AJ73" s="41"/>
      <c r="AL73" s="41"/>
      <c r="AO73" s="41"/>
      <c r="AP73" s="28"/>
      <c r="AQ73" s="28"/>
      <c r="AS73" s="68"/>
      <c r="AU73" s="41"/>
      <c r="AW73" s="41"/>
      <c r="AX73" s="29"/>
    </row>
    <row r="74" spans="2:50" s="15" customFormat="1" x14ac:dyDescent="0.2">
      <c r="B74" s="87">
        <v>35</v>
      </c>
      <c r="C74" s="88" t="s">
        <v>99</v>
      </c>
      <c r="D74" s="88" t="s">
        <v>208</v>
      </c>
      <c r="E74" s="88"/>
      <c r="F74" s="88"/>
      <c r="G74" s="88" t="s">
        <v>38</v>
      </c>
      <c r="H74" s="87" t="s">
        <v>31</v>
      </c>
      <c r="I74" s="115" t="str">
        <f>'[1]HQA - BASE UNIT TYPE'!$B$36</f>
        <v>(K1) 3 Bed - Mid Terrace (2 st)</v>
      </c>
      <c r="J74" s="122">
        <v>257</v>
      </c>
      <c r="K74" s="14"/>
      <c r="M74" s="75"/>
      <c r="N74" s="28"/>
      <c r="P74" s="41"/>
      <c r="R74" s="41"/>
      <c r="T74" s="41"/>
      <c r="V74" s="41"/>
      <c r="X74" s="41"/>
      <c r="Z74" s="41"/>
      <c r="AB74" s="41"/>
      <c r="AD74" s="41"/>
      <c r="AF74" s="41"/>
      <c r="AH74" s="41"/>
      <c r="AJ74" s="41"/>
      <c r="AL74" s="41"/>
      <c r="AO74" s="41"/>
      <c r="AP74" s="28"/>
      <c r="AQ74" s="28"/>
      <c r="AS74" s="68"/>
      <c r="AU74" s="41"/>
      <c r="AW74" s="41"/>
      <c r="AX74" s="29"/>
    </row>
    <row r="75" spans="2:50" s="15" customFormat="1" x14ac:dyDescent="0.2">
      <c r="B75" s="87">
        <v>37</v>
      </c>
      <c r="C75" s="88" t="s">
        <v>99</v>
      </c>
      <c r="D75" s="88" t="s">
        <v>208</v>
      </c>
      <c r="E75" s="88"/>
      <c r="F75" s="88"/>
      <c r="G75" s="88" t="s">
        <v>38</v>
      </c>
      <c r="H75" s="87" t="s">
        <v>31</v>
      </c>
      <c r="I75" s="115" t="str">
        <f>'[1]HQA - BASE UNIT TYPE'!$B$35</f>
        <v>(J1) 2 Bed - Mid Terrace (1 st)</v>
      </c>
      <c r="J75" s="122">
        <v>254</v>
      </c>
      <c r="K75" s="14"/>
      <c r="M75" s="75"/>
      <c r="N75" s="28"/>
      <c r="P75" s="41"/>
      <c r="R75" s="41"/>
      <c r="T75" s="41"/>
      <c r="V75" s="41"/>
      <c r="X75" s="41"/>
      <c r="Z75" s="41"/>
      <c r="AB75" s="41"/>
      <c r="AD75" s="41"/>
      <c r="AF75" s="41"/>
      <c r="AH75" s="41"/>
      <c r="AJ75" s="41"/>
      <c r="AL75" s="41"/>
      <c r="AO75" s="41"/>
      <c r="AP75" s="28"/>
      <c r="AQ75" s="28"/>
      <c r="AS75" s="68"/>
      <c r="AU75" s="41"/>
      <c r="AW75" s="41"/>
      <c r="AX75" s="29"/>
    </row>
    <row r="76" spans="2:50" s="15" customFormat="1" x14ac:dyDescent="0.2">
      <c r="B76" s="87">
        <v>39</v>
      </c>
      <c r="C76" s="88" t="s">
        <v>99</v>
      </c>
      <c r="D76" s="88" t="s">
        <v>208</v>
      </c>
      <c r="E76" s="88"/>
      <c r="F76" s="88"/>
      <c r="G76" s="88" t="s">
        <v>38</v>
      </c>
      <c r="H76" s="87" t="s">
        <v>31</v>
      </c>
      <c r="I76" s="115" t="str">
        <f>'[1]HQA - BASE UNIT TYPE'!$B$36</f>
        <v>(K1) 3 Bed - Mid Terrace (2 st)</v>
      </c>
      <c r="J76" s="122">
        <v>255</v>
      </c>
      <c r="K76" s="14"/>
      <c r="M76" s="75"/>
      <c r="N76" s="28"/>
      <c r="P76" s="41"/>
      <c r="R76" s="41"/>
      <c r="T76" s="41"/>
      <c r="V76" s="41"/>
      <c r="X76" s="41"/>
      <c r="Z76" s="41"/>
      <c r="AB76" s="41"/>
      <c r="AD76" s="41"/>
      <c r="AF76" s="41"/>
      <c r="AH76" s="41"/>
      <c r="AJ76" s="41"/>
      <c r="AL76" s="41"/>
      <c r="AO76" s="41"/>
      <c r="AP76" s="28"/>
      <c r="AQ76" s="28"/>
      <c r="AS76" s="68"/>
      <c r="AU76" s="41"/>
      <c r="AW76" s="41"/>
      <c r="AX76" s="29"/>
    </row>
    <row r="77" spans="2:50" s="15" customFormat="1" x14ac:dyDescent="0.2">
      <c r="B77" s="87">
        <v>41</v>
      </c>
      <c r="C77" s="88" t="s">
        <v>99</v>
      </c>
      <c r="D77" s="88" t="s">
        <v>208</v>
      </c>
      <c r="E77" s="88"/>
      <c r="F77" s="88"/>
      <c r="G77" s="88" t="s">
        <v>38</v>
      </c>
      <c r="H77" s="87" t="s">
        <v>31</v>
      </c>
      <c r="I77" s="115" t="str">
        <f>'[1]HQA - BASE UNIT TYPE'!$B$35</f>
        <v>(J1) 2 Bed - Mid Terrace (1 st)</v>
      </c>
      <c r="J77" s="122">
        <v>252</v>
      </c>
      <c r="K77" s="14"/>
      <c r="M77" s="75"/>
      <c r="N77" s="28"/>
      <c r="P77" s="41"/>
      <c r="R77" s="41"/>
      <c r="T77" s="41"/>
      <c r="V77" s="41"/>
      <c r="X77" s="41"/>
      <c r="Z77" s="41"/>
      <c r="AB77" s="41"/>
      <c r="AD77" s="41"/>
      <c r="AF77" s="41"/>
      <c r="AH77" s="41"/>
      <c r="AJ77" s="41"/>
      <c r="AL77" s="41"/>
      <c r="AO77" s="41"/>
      <c r="AP77" s="28"/>
      <c r="AQ77" s="28"/>
      <c r="AS77" s="68"/>
      <c r="AU77" s="41"/>
      <c r="AW77" s="41"/>
      <c r="AX77" s="29"/>
    </row>
    <row r="78" spans="2:50" s="15" customFormat="1" x14ac:dyDescent="0.2">
      <c r="B78" s="87">
        <v>43</v>
      </c>
      <c r="C78" s="88" t="s">
        <v>99</v>
      </c>
      <c r="D78" s="88" t="s">
        <v>208</v>
      </c>
      <c r="E78" s="88"/>
      <c r="F78" s="88"/>
      <c r="G78" s="88" t="s">
        <v>38</v>
      </c>
      <c r="H78" s="87" t="s">
        <v>31</v>
      </c>
      <c r="I78" s="115" t="str">
        <f>'[1]HQA - BASE UNIT TYPE'!$B$36</f>
        <v>(K1) 3 Bed - Mid Terrace (2 st)</v>
      </c>
      <c r="J78" s="122">
        <v>253</v>
      </c>
      <c r="K78" s="14"/>
      <c r="M78" s="75"/>
      <c r="N78" s="28"/>
      <c r="P78" s="41"/>
      <c r="R78" s="41"/>
      <c r="T78" s="41"/>
      <c r="V78" s="41"/>
      <c r="X78" s="41"/>
      <c r="Z78" s="41"/>
      <c r="AB78" s="41"/>
      <c r="AD78" s="41"/>
      <c r="AF78" s="41"/>
      <c r="AH78" s="41"/>
      <c r="AJ78" s="41"/>
      <c r="AL78" s="41"/>
      <c r="AO78" s="41"/>
      <c r="AP78" s="28"/>
      <c r="AQ78" s="28"/>
      <c r="AS78" s="68"/>
      <c r="AU78" s="41"/>
      <c r="AW78" s="41"/>
      <c r="AX78" s="29"/>
    </row>
    <row r="79" spans="2:50" s="15" customFormat="1" x14ac:dyDescent="0.2">
      <c r="B79" s="87">
        <v>45</v>
      </c>
      <c r="C79" s="88" t="s">
        <v>99</v>
      </c>
      <c r="D79" s="88" t="s">
        <v>208</v>
      </c>
      <c r="E79" s="88"/>
      <c r="F79" s="88"/>
      <c r="G79" s="88" t="s">
        <v>38</v>
      </c>
      <c r="H79" s="87" t="s">
        <v>31</v>
      </c>
      <c r="I79" s="115" t="str">
        <f>'[1]HQA - BASE UNIT TYPE'!$B$37</f>
        <v>(J2) 2 Bed - End Terrace (1 st)</v>
      </c>
      <c r="J79" s="122">
        <v>250</v>
      </c>
      <c r="K79" s="14"/>
      <c r="M79" s="75"/>
      <c r="N79" s="28"/>
      <c r="P79" s="41"/>
      <c r="R79" s="41"/>
      <c r="T79" s="41"/>
      <c r="V79" s="41"/>
      <c r="X79" s="41"/>
      <c r="Z79" s="41"/>
      <c r="AB79" s="41"/>
      <c r="AD79" s="41"/>
      <c r="AF79" s="41"/>
      <c r="AH79" s="41"/>
      <c r="AJ79" s="41"/>
      <c r="AL79" s="41"/>
      <c r="AO79" s="41"/>
      <c r="AP79" s="28"/>
      <c r="AQ79" s="28"/>
      <c r="AS79" s="68"/>
      <c r="AU79" s="41"/>
      <c r="AW79" s="41"/>
      <c r="AX79" s="29"/>
    </row>
    <row r="80" spans="2:50" s="15" customFormat="1" x14ac:dyDescent="0.2">
      <c r="B80" s="87">
        <v>47</v>
      </c>
      <c r="C80" s="88" t="s">
        <v>99</v>
      </c>
      <c r="D80" s="88" t="s">
        <v>208</v>
      </c>
      <c r="E80" s="88"/>
      <c r="F80" s="88"/>
      <c r="G80" s="88" t="s">
        <v>38</v>
      </c>
      <c r="H80" s="87" t="s">
        <v>31</v>
      </c>
      <c r="I80" s="115" t="str">
        <f>'[1]HQA - BASE UNIT TYPE'!$B$38</f>
        <v>(K2) 3 Bed - End Terrace (2 st)</v>
      </c>
      <c r="J80" s="122">
        <v>251</v>
      </c>
      <c r="K80" s="14"/>
      <c r="M80" s="75"/>
      <c r="N80" s="28"/>
      <c r="P80" s="41"/>
      <c r="R80" s="41"/>
      <c r="T80" s="41"/>
      <c r="V80" s="41"/>
      <c r="X80" s="41"/>
      <c r="Z80" s="41"/>
      <c r="AB80" s="41"/>
      <c r="AD80" s="41"/>
      <c r="AF80" s="41"/>
      <c r="AH80" s="41"/>
      <c r="AJ80" s="41"/>
      <c r="AL80" s="41"/>
      <c r="AO80" s="41"/>
      <c r="AP80" s="28"/>
      <c r="AQ80" s="28"/>
      <c r="AS80" s="68"/>
      <c r="AU80" s="41"/>
      <c r="AW80" s="41"/>
      <c r="AX80" s="29"/>
    </row>
    <row r="81" spans="2:50" s="15" customFormat="1" x14ac:dyDescent="0.2">
      <c r="B81" s="87">
        <v>49</v>
      </c>
      <c r="C81" s="88" t="s">
        <v>99</v>
      </c>
      <c r="D81" s="88" t="s">
        <v>208</v>
      </c>
      <c r="E81" s="88"/>
      <c r="F81" s="88"/>
      <c r="G81" s="88" t="s">
        <v>40</v>
      </c>
      <c r="H81" s="87" t="s">
        <v>31</v>
      </c>
      <c r="I81" s="115" t="str">
        <f>'[1]HQA - BASE UNIT TYPE'!$B$37</f>
        <v>(J2) 2 Bed - End Terrace (1 st)</v>
      </c>
      <c r="J81" s="122">
        <v>248</v>
      </c>
      <c r="K81" s="14"/>
      <c r="M81" s="75"/>
      <c r="N81" s="28"/>
      <c r="P81" s="41"/>
      <c r="R81" s="41"/>
      <c r="T81" s="41"/>
      <c r="V81" s="41"/>
      <c r="X81" s="41"/>
      <c r="Z81" s="41"/>
      <c r="AB81" s="41"/>
      <c r="AD81" s="41"/>
      <c r="AF81" s="41"/>
      <c r="AH81" s="41"/>
      <c r="AJ81" s="41"/>
      <c r="AL81" s="41"/>
      <c r="AO81" s="41"/>
      <c r="AP81" s="28"/>
      <c r="AQ81" s="28"/>
      <c r="AS81" s="68"/>
      <c r="AU81" s="41"/>
      <c r="AW81" s="41"/>
      <c r="AX81" s="29"/>
    </row>
    <row r="82" spans="2:50" s="15" customFormat="1" x14ac:dyDescent="0.2">
      <c r="B82" s="87">
        <v>51</v>
      </c>
      <c r="C82" s="88" t="s">
        <v>99</v>
      </c>
      <c r="D82" s="88" t="s">
        <v>208</v>
      </c>
      <c r="E82" s="88"/>
      <c r="F82" s="88"/>
      <c r="G82" s="88" t="s">
        <v>40</v>
      </c>
      <c r="H82" s="87" t="s">
        <v>31</v>
      </c>
      <c r="I82" s="115" t="str">
        <f>'[1]HQA - BASE UNIT TYPE'!$B$38</f>
        <v>(K2) 3 Bed - End Terrace (2 st)</v>
      </c>
      <c r="J82" s="122">
        <v>249</v>
      </c>
      <c r="K82" s="14"/>
      <c r="M82" s="75"/>
      <c r="N82" s="28"/>
      <c r="P82" s="41"/>
      <c r="R82" s="41"/>
      <c r="T82" s="41"/>
      <c r="V82" s="41"/>
      <c r="X82" s="41"/>
      <c r="Z82" s="41"/>
      <c r="AB82" s="41"/>
      <c r="AD82" s="41"/>
      <c r="AF82" s="41"/>
      <c r="AH82" s="41"/>
      <c r="AJ82" s="41"/>
      <c r="AL82" s="41"/>
      <c r="AO82" s="41"/>
      <c r="AP82" s="28"/>
      <c r="AQ82" s="28"/>
      <c r="AS82" s="68"/>
      <c r="AU82" s="41"/>
      <c r="AW82" s="41"/>
      <c r="AX82" s="29"/>
    </row>
    <row r="83" spans="2:50" s="15" customFormat="1" x14ac:dyDescent="0.2">
      <c r="B83" s="87">
        <v>53</v>
      </c>
      <c r="C83" s="88" t="s">
        <v>99</v>
      </c>
      <c r="D83" s="88" t="s">
        <v>208</v>
      </c>
      <c r="E83" s="88"/>
      <c r="F83" s="88"/>
      <c r="G83" s="88" t="s">
        <v>40</v>
      </c>
      <c r="H83" s="87" t="s">
        <v>31</v>
      </c>
      <c r="I83" s="115" t="str">
        <f>'[1]HQA - BASE UNIT TYPE'!$B$35</f>
        <v>(J1) 2 Bed - Mid Terrace (1 st)</v>
      </c>
      <c r="J83" s="122">
        <v>246</v>
      </c>
      <c r="K83" s="14"/>
      <c r="M83" s="75"/>
      <c r="N83" s="28"/>
      <c r="P83" s="41"/>
      <c r="R83" s="41"/>
      <c r="T83" s="41"/>
      <c r="V83" s="41"/>
      <c r="X83" s="41"/>
      <c r="Z83" s="41"/>
      <c r="AB83" s="41"/>
      <c r="AD83" s="41"/>
      <c r="AF83" s="41"/>
      <c r="AH83" s="41"/>
      <c r="AJ83" s="41"/>
      <c r="AL83" s="41"/>
      <c r="AO83" s="41"/>
      <c r="AP83" s="28"/>
      <c r="AQ83" s="28"/>
      <c r="AS83" s="68"/>
      <c r="AU83" s="41"/>
      <c r="AW83" s="41"/>
      <c r="AX83" s="29"/>
    </row>
    <row r="84" spans="2:50" s="15" customFormat="1" x14ac:dyDescent="0.2">
      <c r="B84" s="87">
        <v>55</v>
      </c>
      <c r="C84" s="88" t="s">
        <v>99</v>
      </c>
      <c r="D84" s="88" t="s">
        <v>208</v>
      </c>
      <c r="E84" s="88"/>
      <c r="F84" s="88"/>
      <c r="G84" s="88" t="s">
        <v>40</v>
      </c>
      <c r="H84" s="87" t="s">
        <v>31</v>
      </c>
      <c r="I84" s="115" t="str">
        <f>'[1]HQA - BASE UNIT TYPE'!$B$36</f>
        <v>(K1) 3 Bed - Mid Terrace (2 st)</v>
      </c>
      <c r="J84" s="122">
        <v>247</v>
      </c>
      <c r="K84" s="14"/>
      <c r="M84" s="75"/>
      <c r="N84" s="28"/>
      <c r="P84" s="41"/>
      <c r="R84" s="41"/>
      <c r="T84" s="41"/>
      <c r="V84" s="41"/>
      <c r="X84" s="41"/>
      <c r="Z84" s="41"/>
      <c r="AB84" s="41"/>
      <c r="AD84" s="41"/>
      <c r="AF84" s="41"/>
      <c r="AH84" s="41"/>
      <c r="AJ84" s="41"/>
      <c r="AL84" s="41"/>
      <c r="AO84" s="41"/>
      <c r="AP84" s="28"/>
      <c r="AQ84" s="28"/>
      <c r="AS84" s="68"/>
      <c r="AU84" s="41"/>
      <c r="AW84" s="41"/>
      <c r="AX84" s="29"/>
    </row>
    <row r="85" spans="2:50" s="15" customFormat="1" x14ac:dyDescent="0.2">
      <c r="B85" s="87">
        <v>57</v>
      </c>
      <c r="C85" s="88" t="s">
        <v>99</v>
      </c>
      <c r="D85" s="88" t="s">
        <v>208</v>
      </c>
      <c r="E85" s="88"/>
      <c r="F85" s="88"/>
      <c r="G85" s="88" t="s">
        <v>40</v>
      </c>
      <c r="H85" s="87" t="s">
        <v>31</v>
      </c>
      <c r="I85" s="115" t="str">
        <f>'[1]HQA - BASE UNIT TYPE'!$B$35</f>
        <v>(J1) 2 Bed - Mid Terrace (1 st)</v>
      </c>
      <c r="J85" s="122">
        <v>244</v>
      </c>
      <c r="K85" s="14"/>
      <c r="M85" s="75"/>
      <c r="N85" s="28"/>
      <c r="P85" s="41"/>
      <c r="R85" s="41"/>
      <c r="T85" s="41"/>
      <c r="V85" s="41"/>
      <c r="X85" s="41"/>
      <c r="Z85" s="41"/>
      <c r="AB85" s="41"/>
      <c r="AD85" s="41"/>
      <c r="AF85" s="41"/>
      <c r="AH85" s="41"/>
      <c r="AJ85" s="41"/>
      <c r="AL85" s="41"/>
      <c r="AO85" s="41"/>
      <c r="AP85" s="28"/>
      <c r="AQ85" s="28"/>
      <c r="AS85" s="68"/>
      <c r="AU85" s="41"/>
      <c r="AW85" s="41"/>
      <c r="AX85" s="29"/>
    </row>
    <row r="86" spans="2:50" s="15" customFormat="1" x14ac:dyDescent="0.2">
      <c r="B86" s="87">
        <v>59</v>
      </c>
      <c r="C86" s="88" t="s">
        <v>99</v>
      </c>
      <c r="D86" s="88" t="s">
        <v>208</v>
      </c>
      <c r="E86" s="88"/>
      <c r="F86" s="88"/>
      <c r="G86" s="88" t="s">
        <v>40</v>
      </c>
      <c r="H86" s="87" t="s">
        <v>31</v>
      </c>
      <c r="I86" s="115" t="str">
        <f>'[1]HQA - BASE UNIT TYPE'!$B$36</f>
        <v>(K1) 3 Bed - Mid Terrace (2 st)</v>
      </c>
      <c r="J86" s="122">
        <v>245</v>
      </c>
      <c r="K86" s="14"/>
      <c r="M86" s="75"/>
      <c r="N86" s="28"/>
      <c r="P86" s="41"/>
      <c r="R86" s="41"/>
      <c r="T86" s="41"/>
      <c r="V86" s="41"/>
      <c r="X86" s="41"/>
      <c r="Z86" s="41"/>
      <c r="AB86" s="41"/>
      <c r="AD86" s="41"/>
      <c r="AF86" s="41"/>
      <c r="AH86" s="41"/>
      <c r="AJ86" s="41"/>
      <c r="AL86" s="41"/>
      <c r="AO86" s="41"/>
      <c r="AP86" s="28"/>
      <c r="AQ86" s="28"/>
      <c r="AS86" s="68"/>
      <c r="AU86" s="41"/>
      <c r="AW86" s="41"/>
      <c r="AX86" s="29"/>
    </row>
    <row r="87" spans="2:50" s="15" customFormat="1" x14ac:dyDescent="0.2">
      <c r="B87" s="87">
        <v>61</v>
      </c>
      <c r="C87" s="88" t="s">
        <v>99</v>
      </c>
      <c r="D87" s="88" t="s">
        <v>208</v>
      </c>
      <c r="E87" s="88"/>
      <c r="F87" s="88"/>
      <c r="G87" s="88" t="s">
        <v>40</v>
      </c>
      <c r="H87" s="87" t="s">
        <v>31</v>
      </c>
      <c r="I87" s="115" t="str">
        <f>'[1]HQA - BASE UNIT TYPE'!$B$35</f>
        <v>(J1) 2 Bed - Mid Terrace (1 st)</v>
      </c>
      <c r="J87" s="122">
        <v>242</v>
      </c>
      <c r="K87" s="14"/>
      <c r="M87" s="75"/>
      <c r="N87" s="28"/>
      <c r="P87" s="41"/>
      <c r="R87" s="41"/>
      <c r="T87" s="41"/>
      <c r="V87" s="41"/>
      <c r="X87" s="41"/>
      <c r="Z87" s="41"/>
      <c r="AB87" s="41"/>
      <c r="AD87" s="41"/>
      <c r="AF87" s="41"/>
      <c r="AH87" s="41"/>
      <c r="AJ87" s="41"/>
      <c r="AL87" s="41"/>
      <c r="AO87" s="41"/>
      <c r="AP87" s="28"/>
      <c r="AQ87" s="28"/>
      <c r="AS87" s="68"/>
      <c r="AU87" s="41"/>
      <c r="AW87" s="41"/>
      <c r="AX87" s="29"/>
    </row>
    <row r="88" spans="2:50" s="15" customFormat="1" x14ac:dyDescent="0.2">
      <c r="B88" s="87">
        <v>63</v>
      </c>
      <c r="C88" s="88" t="s">
        <v>99</v>
      </c>
      <c r="D88" s="88" t="s">
        <v>208</v>
      </c>
      <c r="E88" s="88"/>
      <c r="F88" s="88"/>
      <c r="G88" s="88" t="s">
        <v>40</v>
      </c>
      <c r="H88" s="87" t="s">
        <v>31</v>
      </c>
      <c r="I88" s="115" t="str">
        <f>'[1]HQA - BASE UNIT TYPE'!$B$36</f>
        <v>(K1) 3 Bed - Mid Terrace (2 st)</v>
      </c>
      <c r="J88" s="122">
        <v>243</v>
      </c>
      <c r="K88" s="14"/>
      <c r="M88" s="75"/>
      <c r="N88" s="28"/>
      <c r="P88" s="41"/>
      <c r="R88" s="41"/>
      <c r="T88" s="41"/>
      <c r="V88" s="41"/>
      <c r="X88" s="41"/>
      <c r="Z88" s="41"/>
      <c r="AB88" s="41"/>
      <c r="AD88" s="41"/>
      <c r="AF88" s="41"/>
      <c r="AH88" s="41"/>
      <c r="AJ88" s="41"/>
      <c r="AL88" s="41"/>
      <c r="AO88" s="41"/>
      <c r="AP88" s="28"/>
      <c r="AQ88" s="28"/>
      <c r="AS88" s="68"/>
      <c r="AU88" s="41"/>
      <c r="AW88" s="41"/>
      <c r="AX88" s="29"/>
    </row>
    <row r="89" spans="2:50" s="15" customFormat="1" x14ac:dyDescent="0.2">
      <c r="B89" s="87">
        <v>65</v>
      </c>
      <c r="C89" s="88" t="s">
        <v>99</v>
      </c>
      <c r="D89" s="88" t="s">
        <v>208</v>
      </c>
      <c r="E89" s="88"/>
      <c r="F89" s="88"/>
      <c r="G89" s="88" t="s">
        <v>40</v>
      </c>
      <c r="H89" s="87" t="s">
        <v>31</v>
      </c>
      <c r="I89" s="115" t="str">
        <f>'[1]HQA - BASE UNIT TYPE'!$B$35</f>
        <v>(J1) 2 Bed - Mid Terrace (1 st)</v>
      </c>
      <c r="J89" s="122">
        <v>240</v>
      </c>
      <c r="K89" s="14"/>
      <c r="M89" s="75"/>
      <c r="N89" s="28"/>
      <c r="P89" s="41"/>
      <c r="R89" s="41"/>
      <c r="T89" s="41"/>
      <c r="V89" s="41"/>
      <c r="X89" s="41"/>
      <c r="Z89" s="41"/>
      <c r="AB89" s="41"/>
      <c r="AD89" s="41"/>
      <c r="AF89" s="41"/>
      <c r="AH89" s="41"/>
      <c r="AJ89" s="41"/>
      <c r="AL89" s="41"/>
      <c r="AO89" s="41"/>
      <c r="AP89" s="28"/>
      <c r="AQ89" s="28"/>
      <c r="AS89" s="68"/>
      <c r="AU89" s="41"/>
      <c r="AW89" s="41"/>
      <c r="AX89" s="29"/>
    </row>
    <row r="90" spans="2:50" s="15" customFormat="1" x14ac:dyDescent="0.2">
      <c r="B90" s="87">
        <v>67</v>
      </c>
      <c r="C90" s="88" t="s">
        <v>99</v>
      </c>
      <c r="D90" s="88" t="s">
        <v>208</v>
      </c>
      <c r="E90" s="88"/>
      <c r="F90" s="88"/>
      <c r="G90" s="88" t="s">
        <v>40</v>
      </c>
      <c r="H90" s="87" t="s">
        <v>31</v>
      </c>
      <c r="I90" s="115" t="str">
        <f>'[1]HQA - BASE UNIT TYPE'!$B$36</f>
        <v>(K1) 3 Bed - Mid Terrace (2 st)</v>
      </c>
      <c r="J90" s="122">
        <v>241</v>
      </c>
      <c r="K90" s="14"/>
      <c r="M90" s="75"/>
      <c r="N90" s="28"/>
      <c r="P90" s="41"/>
      <c r="R90" s="41"/>
      <c r="T90" s="41"/>
      <c r="V90" s="41"/>
      <c r="X90" s="41"/>
      <c r="Z90" s="41"/>
      <c r="AB90" s="41"/>
      <c r="AD90" s="41"/>
      <c r="AF90" s="41"/>
      <c r="AH90" s="41"/>
      <c r="AJ90" s="41"/>
      <c r="AL90" s="41"/>
      <c r="AO90" s="41"/>
      <c r="AP90" s="28"/>
      <c r="AQ90" s="28"/>
      <c r="AS90" s="68"/>
      <c r="AU90" s="41"/>
      <c r="AW90" s="41"/>
      <c r="AX90" s="29"/>
    </row>
    <row r="91" spans="2:50" s="15" customFormat="1" x14ac:dyDescent="0.2">
      <c r="B91" s="87">
        <v>69</v>
      </c>
      <c r="C91" s="88" t="s">
        <v>99</v>
      </c>
      <c r="D91" s="88" t="s">
        <v>208</v>
      </c>
      <c r="E91" s="88"/>
      <c r="F91" s="88"/>
      <c r="G91" s="88" t="s">
        <v>40</v>
      </c>
      <c r="H91" s="87" t="s">
        <v>31</v>
      </c>
      <c r="I91" s="115" t="str">
        <f>'[1]HQA - BASE UNIT TYPE'!$B$35</f>
        <v>(J1) 2 Bed - Mid Terrace (1 st)</v>
      </c>
      <c r="J91" s="122">
        <v>238</v>
      </c>
      <c r="K91" s="14"/>
      <c r="M91" s="75"/>
      <c r="N91" s="28"/>
      <c r="P91" s="41"/>
      <c r="R91" s="41"/>
      <c r="T91" s="41"/>
      <c r="V91" s="41"/>
      <c r="X91" s="41"/>
      <c r="Z91" s="41"/>
      <c r="AB91" s="41"/>
      <c r="AD91" s="41"/>
      <c r="AF91" s="41"/>
      <c r="AH91" s="41"/>
      <c r="AJ91" s="41"/>
      <c r="AL91" s="41"/>
      <c r="AO91" s="41"/>
      <c r="AP91" s="28"/>
      <c r="AQ91" s="28"/>
      <c r="AS91" s="68"/>
      <c r="AU91" s="41"/>
      <c r="AW91" s="41"/>
      <c r="AX91" s="29"/>
    </row>
    <row r="92" spans="2:50" s="15" customFormat="1" x14ac:dyDescent="0.2">
      <c r="B92" s="87">
        <v>71</v>
      </c>
      <c r="C92" s="88" t="s">
        <v>99</v>
      </c>
      <c r="D92" s="88" t="s">
        <v>208</v>
      </c>
      <c r="E92" s="88"/>
      <c r="F92" s="88"/>
      <c r="G92" s="88" t="s">
        <v>40</v>
      </c>
      <c r="H92" s="87" t="s">
        <v>31</v>
      </c>
      <c r="I92" s="115" t="str">
        <f>'[1]HQA - BASE UNIT TYPE'!$B$36</f>
        <v>(K1) 3 Bed - Mid Terrace (2 st)</v>
      </c>
      <c r="J92" s="122">
        <v>239</v>
      </c>
      <c r="K92" s="14"/>
      <c r="M92" s="75"/>
      <c r="N92" s="28"/>
      <c r="P92" s="41"/>
      <c r="R92" s="41"/>
      <c r="T92" s="41"/>
      <c r="V92" s="41"/>
      <c r="X92" s="41"/>
      <c r="Z92" s="41"/>
      <c r="AB92" s="41"/>
      <c r="AD92" s="41"/>
      <c r="AF92" s="41"/>
      <c r="AH92" s="41"/>
      <c r="AJ92" s="41"/>
      <c r="AL92" s="41"/>
      <c r="AO92" s="41"/>
      <c r="AP92" s="28"/>
      <c r="AQ92" s="28"/>
      <c r="AS92" s="68"/>
      <c r="AU92" s="41"/>
      <c r="AW92" s="41"/>
      <c r="AX92" s="29"/>
    </row>
    <row r="93" spans="2:50" s="15" customFormat="1" x14ac:dyDescent="0.2">
      <c r="B93" s="87">
        <v>73</v>
      </c>
      <c r="C93" s="88" t="s">
        <v>99</v>
      </c>
      <c r="D93" s="88" t="s">
        <v>208</v>
      </c>
      <c r="E93" s="88"/>
      <c r="F93" s="88"/>
      <c r="G93" s="88" t="s">
        <v>40</v>
      </c>
      <c r="H93" s="87" t="s">
        <v>31</v>
      </c>
      <c r="I93" s="115" t="str">
        <f>'[1]HQA - BASE UNIT TYPE'!$B$35</f>
        <v>(J1) 2 Bed - Mid Terrace (1 st)</v>
      </c>
      <c r="J93" s="122">
        <v>236</v>
      </c>
      <c r="K93" s="14"/>
      <c r="M93" s="75"/>
      <c r="N93" s="28"/>
      <c r="P93" s="41"/>
      <c r="R93" s="41"/>
      <c r="T93" s="41"/>
      <c r="V93" s="41"/>
      <c r="X93" s="41"/>
      <c r="Z93" s="41"/>
      <c r="AB93" s="41"/>
      <c r="AD93" s="41"/>
      <c r="AF93" s="41"/>
      <c r="AH93" s="41"/>
      <c r="AJ93" s="41"/>
      <c r="AL93" s="41"/>
      <c r="AO93" s="41"/>
      <c r="AP93" s="28"/>
      <c r="AQ93" s="28"/>
      <c r="AS93" s="68"/>
      <c r="AU93" s="41"/>
      <c r="AW93" s="41"/>
      <c r="AX93" s="29"/>
    </row>
    <row r="94" spans="2:50" s="15" customFormat="1" x14ac:dyDescent="0.2">
      <c r="B94" s="87">
        <v>75</v>
      </c>
      <c r="C94" s="88" t="s">
        <v>99</v>
      </c>
      <c r="D94" s="88" t="s">
        <v>208</v>
      </c>
      <c r="E94" s="88"/>
      <c r="F94" s="88"/>
      <c r="G94" s="88" t="s">
        <v>40</v>
      </c>
      <c r="H94" s="87" t="s">
        <v>31</v>
      </c>
      <c r="I94" s="115" t="str">
        <f>'[1]HQA - BASE UNIT TYPE'!$B$36</f>
        <v>(K1) 3 Bed - Mid Terrace (2 st)</v>
      </c>
      <c r="J94" s="122">
        <v>237</v>
      </c>
      <c r="K94" s="14"/>
      <c r="M94" s="75"/>
      <c r="N94" s="28"/>
      <c r="P94" s="41"/>
      <c r="R94" s="41"/>
      <c r="T94" s="41"/>
      <c r="V94" s="41"/>
      <c r="X94" s="41"/>
      <c r="Z94" s="41"/>
      <c r="AB94" s="41"/>
      <c r="AD94" s="41"/>
      <c r="AF94" s="41"/>
      <c r="AH94" s="41"/>
      <c r="AJ94" s="41"/>
      <c r="AL94" s="41"/>
      <c r="AO94" s="41"/>
      <c r="AP94" s="28"/>
      <c r="AQ94" s="28"/>
      <c r="AS94" s="68"/>
      <c r="AU94" s="41"/>
      <c r="AW94" s="41"/>
      <c r="AX94" s="29"/>
    </row>
    <row r="95" spans="2:50" s="15" customFormat="1" x14ac:dyDescent="0.2">
      <c r="B95" s="87">
        <v>77</v>
      </c>
      <c r="C95" s="88" t="s">
        <v>99</v>
      </c>
      <c r="D95" s="88" t="s">
        <v>208</v>
      </c>
      <c r="E95" s="88"/>
      <c r="F95" s="88"/>
      <c r="G95" s="88" t="s">
        <v>40</v>
      </c>
      <c r="H95" s="87" t="s">
        <v>31</v>
      </c>
      <c r="I95" s="115" t="str">
        <f>'[1]HQA - BASE UNIT TYPE'!$B$37</f>
        <v>(J2) 2 Bed - End Terrace (1 st)</v>
      </c>
      <c r="J95" s="122">
        <v>234</v>
      </c>
      <c r="K95" s="14"/>
      <c r="M95" s="75"/>
      <c r="N95" s="28"/>
      <c r="P95" s="41"/>
      <c r="R95" s="41"/>
      <c r="T95" s="41"/>
      <c r="V95" s="41"/>
      <c r="X95" s="41"/>
      <c r="Z95" s="41"/>
      <c r="AB95" s="41"/>
      <c r="AD95" s="41"/>
      <c r="AF95" s="41"/>
      <c r="AH95" s="41"/>
      <c r="AJ95" s="41"/>
      <c r="AL95" s="41"/>
      <c r="AO95" s="41"/>
      <c r="AP95" s="28"/>
      <c r="AQ95" s="28"/>
      <c r="AS95" s="68"/>
      <c r="AU95" s="41"/>
      <c r="AW95" s="41"/>
      <c r="AX95" s="29"/>
    </row>
    <row r="96" spans="2:50" s="15" customFormat="1" x14ac:dyDescent="0.2">
      <c r="B96" s="87">
        <v>79</v>
      </c>
      <c r="C96" s="88" t="s">
        <v>99</v>
      </c>
      <c r="D96" s="88" t="s">
        <v>208</v>
      </c>
      <c r="E96" s="88"/>
      <c r="F96" s="88"/>
      <c r="G96" s="88" t="s">
        <v>40</v>
      </c>
      <c r="H96" s="87" t="s">
        <v>31</v>
      </c>
      <c r="I96" s="115" t="str">
        <f>'[1]HQA - BASE UNIT TYPE'!$B$38</f>
        <v>(K2) 3 Bed - End Terrace (2 st)</v>
      </c>
      <c r="J96" s="122">
        <v>235</v>
      </c>
      <c r="K96" s="14"/>
      <c r="M96" s="75"/>
      <c r="N96" s="28"/>
      <c r="P96" s="41"/>
      <c r="R96" s="41"/>
      <c r="T96" s="41"/>
      <c r="V96" s="41"/>
      <c r="X96" s="41"/>
      <c r="Z96" s="41"/>
      <c r="AB96" s="41"/>
      <c r="AD96" s="41"/>
      <c r="AF96" s="41"/>
      <c r="AH96" s="41"/>
      <c r="AJ96" s="41"/>
      <c r="AL96" s="41"/>
      <c r="AO96" s="41"/>
      <c r="AP96" s="28"/>
      <c r="AQ96" s="28"/>
      <c r="AS96" s="68"/>
      <c r="AU96" s="41"/>
      <c r="AW96" s="41"/>
      <c r="AX96" s="29"/>
    </row>
    <row r="97" spans="2:50" s="15" customFormat="1" x14ac:dyDescent="0.2">
      <c r="B97" s="87">
        <v>81</v>
      </c>
      <c r="C97" s="88" t="s">
        <v>99</v>
      </c>
      <c r="D97" s="88" t="s">
        <v>208</v>
      </c>
      <c r="E97" s="88"/>
      <c r="F97" s="88"/>
      <c r="G97" s="88" t="s">
        <v>42</v>
      </c>
      <c r="H97" s="87" t="s">
        <v>31</v>
      </c>
      <c r="I97" s="115" t="str">
        <f>'[1]HQA - BASE UNIT TYPE'!$B$37</f>
        <v>(J2) 2 Bed - End Terrace (1 st)</v>
      </c>
      <c r="J97" s="122">
        <v>232</v>
      </c>
      <c r="K97" s="14"/>
      <c r="M97" s="75"/>
      <c r="N97" s="28"/>
      <c r="P97" s="41"/>
      <c r="R97" s="41"/>
      <c r="T97" s="41"/>
      <c r="V97" s="41"/>
      <c r="X97" s="41"/>
      <c r="Z97" s="41"/>
      <c r="AB97" s="41"/>
      <c r="AD97" s="41"/>
      <c r="AF97" s="41"/>
      <c r="AH97" s="41"/>
      <c r="AJ97" s="41"/>
      <c r="AL97" s="41"/>
      <c r="AO97" s="41"/>
      <c r="AP97" s="28"/>
      <c r="AQ97" s="28"/>
      <c r="AS97" s="68"/>
      <c r="AU97" s="41"/>
      <c r="AW97" s="41"/>
      <c r="AX97" s="29"/>
    </row>
    <row r="98" spans="2:50" s="15" customFormat="1" x14ac:dyDescent="0.2">
      <c r="B98" s="87">
        <v>83</v>
      </c>
      <c r="C98" s="88" t="s">
        <v>99</v>
      </c>
      <c r="D98" s="88" t="s">
        <v>208</v>
      </c>
      <c r="E98" s="88"/>
      <c r="F98" s="88"/>
      <c r="G98" s="88" t="s">
        <v>42</v>
      </c>
      <c r="H98" s="87" t="s">
        <v>31</v>
      </c>
      <c r="I98" s="115" t="str">
        <f>'[1]HQA - BASE UNIT TYPE'!$B$38</f>
        <v>(K2) 3 Bed - End Terrace (2 st)</v>
      </c>
      <c r="J98" s="122">
        <v>233</v>
      </c>
      <c r="K98" s="14"/>
      <c r="M98" s="75"/>
      <c r="N98" s="28"/>
      <c r="P98" s="41"/>
      <c r="R98" s="41"/>
      <c r="T98" s="41"/>
      <c r="V98" s="41"/>
      <c r="X98" s="41"/>
      <c r="Z98" s="41"/>
      <c r="AB98" s="41"/>
      <c r="AD98" s="41"/>
      <c r="AF98" s="41"/>
      <c r="AH98" s="41"/>
      <c r="AJ98" s="41"/>
      <c r="AL98" s="41"/>
      <c r="AO98" s="41"/>
      <c r="AP98" s="28"/>
      <c r="AQ98" s="28"/>
      <c r="AS98" s="68"/>
      <c r="AU98" s="41"/>
      <c r="AW98" s="41"/>
      <c r="AX98" s="29"/>
    </row>
    <row r="99" spans="2:50" s="15" customFormat="1" x14ac:dyDescent="0.2">
      <c r="B99" s="87">
        <v>85</v>
      </c>
      <c r="C99" s="88" t="s">
        <v>99</v>
      </c>
      <c r="D99" s="88" t="s">
        <v>208</v>
      </c>
      <c r="E99" s="88"/>
      <c r="F99" s="88"/>
      <c r="G99" s="88" t="s">
        <v>42</v>
      </c>
      <c r="H99" s="87" t="s">
        <v>31</v>
      </c>
      <c r="I99" s="115" t="str">
        <f>'[1]HQA - BASE UNIT TYPE'!$B$35</f>
        <v>(J1) 2 Bed - Mid Terrace (1 st)</v>
      </c>
      <c r="J99" s="122">
        <v>230</v>
      </c>
      <c r="K99" s="14"/>
      <c r="M99" s="75"/>
      <c r="N99" s="28"/>
      <c r="P99" s="41"/>
      <c r="R99" s="41"/>
      <c r="T99" s="41"/>
      <c r="V99" s="41"/>
      <c r="X99" s="41"/>
      <c r="Z99" s="41"/>
      <c r="AB99" s="41"/>
      <c r="AD99" s="41"/>
      <c r="AF99" s="41"/>
      <c r="AH99" s="41"/>
      <c r="AJ99" s="41"/>
      <c r="AL99" s="41"/>
      <c r="AO99" s="41"/>
      <c r="AP99" s="28"/>
      <c r="AQ99" s="28"/>
      <c r="AS99" s="68"/>
      <c r="AU99" s="41"/>
      <c r="AW99" s="41"/>
      <c r="AX99" s="29"/>
    </row>
    <row r="100" spans="2:50" s="15" customFormat="1" x14ac:dyDescent="0.2">
      <c r="B100" s="87">
        <v>87</v>
      </c>
      <c r="C100" s="88" t="s">
        <v>99</v>
      </c>
      <c r="D100" s="88" t="s">
        <v>208</v>
      </c>
      <c r="E100" s="88"/>
      <c r="F100" s="88"/>
      <c r="G100" s="88" t="s">
        <v>42</v>
      </c>
      <c r="H100" s="87" t="s">
        <v>31</v>
      </c>
      <c r="I100" s="115" t="str">
        <f>'[1]HQA - BASE UNIT TYPE'!$B$36</f>
        <v>(K1) 3 Bed - Mid Terrace (2 st)</v>
      </c>
      <c r="J100" s="122">
        <v>231</v>
      </c>
      <c r="K100" s="14"/>
      <c r="M100" s="75"/>
      <c r="N100" s="28"/>
      <c r="P100" s="41"/>
      <c r="R100" s="41"/>
      <c r="T100" s="41"/>
      <c r="V100" s="41"/>
      <c r="X100" s="41"/>
      <c r="Z100" s="41"/>
      <c r="AB100" s="41"/>
      <c r="AD100" s="41"/>
      <c r="AF100" s="41"/>
      <c r="AH100" s="41"/>
      <c r="AJ100" s="41"/>
      <c r="AL100" s="41"/>
      <c r="AO100" s="41"/>
      <c r="AP100" s="28"/>
      <c r="AQ100" s="28"/>
      <c r="AS100" s="68"/>
      <c r="AU100" s="41"/>
      <c r="AW100" s="41"/>
      <c r="AX100" s="29"/>
    </row>
    <row r="101" spans="2:50" s="15" customFormat="1" x14ac:dyDescent="0.2">
      <c r="B101" s="87">
        <v>89</v>
      </c>
      <c r="C101" s="88" t="s">
        <v>99</v>
      </c>
      <c r="D101" s="88" t="s">
        <v>208</v>
      </c>
      <c r="E101" s="88"/>
      <c r="F101" s="88"/>
      <c r="G101" s="88" t="s">
        <v>42</v>
      </c>
      <c r="H101" s="87" t="s">
        <v>31</v>
      </c>
      <c r="I101" s="115" t="str">
        <f>'[1]HQA - BASE UNIT TYPE'!$B$35</f>
        <v>(J1) 2 Bed - Mid Terrace (1 st)</v>
      </c>
      <c r="J101" s="122">
        <v>228</v>
      </c>
      <c r="K101" s="14"/>
      <c r="M101" s="75"/>
      <c r="N101" s="28"/>
      <c r="P101" s="41"/>
      <c r="R101" s="41"/>
      <c r="T101" s="41"/>
      <c r="V101" s="41"/>
      <c r="X101" s="41"/>
      <c r="Z101" s="41"/>
      <c r="AB101" s="41"/>
      <c r="AD101" s="41"/>
      <c r="AF101" s="41"/>
      <c r="AH101" s="41"/>
      <c r="AJ101" s="41"/>
      <c r="AL101" s="41"/>
      <c r="AO101" s="41"/>
      <c r="AP101" s="28"/>
      <c r="AQ101" s="28"/>
      <c r="AS101" s="68"/>
      <c r="AU101" s="41"/>
      <c r="AW101" s="41"/>
      <c r="AX101" s="29"/>
    </row>
    <row r="102" spans="2:50" s="15" customFormat="1" x14ac:dyDescent="0.2">
      <c r="B102" s="87">
        <v>91</v>
      </c>
      <c r="C102" s="88" t="s">
        <v>99</v>
      </c>
      <c r="D102" s="88" t="s">
        <v>208</v>
      </c>
      <c r="E102" s="88"/>
      <c r="F102" s="88"/>
      <c r="G102" s="88" t="s">
        <v>42</v>
      </c>
      <c r="H102" s="87" t="s">
        <v>31</v>
      </c>
      <c r="I102" s="115" t="str">
        <f>'[1]HQA - BASE UNIT TYPE'!$B$36</f>
        <v>(K1) 3 Bed - Mid Terrace (2 st)</v>
      </c>
      <c r="J102" s="122">
        <v>229</v>
      </c>
      <c r="K102" s="14"/>
      <c r="M102" s="75"/>
      <c r="N102" s="28"/>
      <c r="P102" s="41"/>
      <c r="R102" s="41"/>
      <c r="T102" s="41"/>
      <c r="V102" s="41"/>
      <c r="X102" s="41"/>
      <c r="Z102" s="41"/>
      <c r="AB102" s="41"/>
      <c r="AD102" s="41"/>
      <c r="AF102" s="41"/>
      <c r="AH102" s="41"/>
      <c r="AJ102" s="41"/>
      <c r="AL102" s="41"/>
      <c r="AO102" s="41"/>
      <c r="AP102" s="28"/>
      <c r="AQ102" s="28"/>
      <c r="AS102" s="68"/>
      <c r="AU102" s="41"/>
      <c r="AW102" s="41"/>
      <c r="AX102" s="29"/>
    </row>
    <row r="103" spans="2:50" s="15" customFormat="1" x14ac:dyDescent="0.2">
      <c r="B103" s="87">
        <v>93</v>
      </c>
      <c r="C103" s="88" t="s">
        <v>99</v>
      </c>
      <c r="D103" s="88" t="s">
        <v>208</v>
      </c>
      <c r="E103" s="88"/>
      <c r="F103" s="88"/>
      <c r="G103" s="88" t="s">
        <v>42</v>
      </c>
      <c r="H103" s="87" t="s">
        <v>31</v>
      </c>
      <c r="I103" s="115" t="str">
        <f>'[1]HQA - BASE UNIT TYPE'!$B$37</f>
        <v>(J2) 2 Bed - End Terrace (1 st)</v>
      </c>
      <c r="J103" s="122">
        <v>226</v>
      </c>
      <c r="K103" s="14"/>
      <c r="M103" s="75"/>
      <c r="N103" s="28"/>
      <c r="P103" s="41"/>
      <c r="R103" s="41"/>
      <c r="T103" s="41"/>
      <c r="V103" s="41"/>
      <c r="X103" s="41"/>
      <c r="Z103" s="41"/>
      <c r="AB103" s="41"/>
      <c r="AD103" s="41"/>
      <c r="AF103" s="41"/>
      <c r="AH103" s="41"/>
      <c r="AJ103" s="41"/>
      <c r="AL103" s="41"/>
      <c r="AO103" s="41"/>
      <c r="AP103" s="28"/>
      <c r="AQ103" s="28"/>
      <c r="AS103" s="68"/>
      <c r="AU103" s="41"/>
      <c r="AW103" s="41"/>
      <c r="AX103" s="29"/>
    </row>
    <row r="104" spans="2:50" s="15" customFormat="1" x14ac:dyDescent="0.2">
      <c r="B104" s="87">
        <v>95</v>
      </c>
      <c r="C104" s="88" t="s">
        <v>99</v>
      </c>
      <c r="D104" s="88" t="s">
        <v>208</v>
      </c>
      <c r="E104" s="88"/>
      <c r="F104" s="88"/>
      <c r="G104" s="88" t="s">
        <v>42</v>
      </c>
      <c r="H104" s="87" t="s">
        <v>31</v>
      </c>
      <c r="I104" s="115" t="str">
        <f>'[1]HQA - BASE UNIT TYPE'!$B$38</f>
        <v>(K2) 3 Bed - End Terrace (2 st)</v>
      </c>
      <c r="J104" s="122">
        <v>227</v>
      </c>
      <c r="K104" s="14"/>
      <c r="M104" s="75"/>
      <c r="N104" s="28"/>
      <c r="P104" s="41"/>
      <c r="R104" s="41"/>
      <c r="T104" s="41"/>
      <c r="V104" s="41"/>
      <c r="X104" s="41"/>
      <c r="Z104" s="41"/>
      <c r="AB104" s="41"/>
      <c r="AD104" s="41"/>
      <c r="AF104" s="41"/>
      <c r="AH104" s="41"/>
      <c r="AJ104" s="41"/>
      <c r="AL104" s="41"/>
      <c r="AO104" s="41"/>
      <c r="AP104" s="28"/>
      <c r="AQ104" s="28"/>
      <c r="AS104" s="68"/>
      <c r="AU104" s="41"/>
      <c r="AW104" s="41"/>
      <c r="AX104" s="29"/>
    </row>
    <row r="105" spans="2:50" s="131" customFormat="1" x14ac:dyDescent="0.2">
      <c r="B105" s="127"/>
      <c r="C105" s="128"/>
      <c r="D105" s="127"/>
      <c r="E105" s="128"/>
      <c r="F105" s="128"/>
      <c r="G105" s="128"/>
      <c r="H105" s="127"/>
      <c r="I105" s="130"/>
      <c r="J105" s="127"/>
      <c r="K105" s="130"/>
      <c r="M105" s="132"/>
      <c r="N105" s="133"/>
      <c r="P105" s="134"/>
      <c r="R105" s="134"/>
      <c r="T105" s="134"/>
      <c r="V105" s="134"/>
      <c r="X105" s="134"/>
      <c r="Z105" s="134"/>
      <c r="AB105" s="134"/>
      <c r="AD105" s="134"/>
      <c r="AF105" s="134"/>
      <c r="AH105" s="134"/>
      <c r="AJ105" s="134"/>
      <c r="AL105" s="134"/>
      <c r="AO105" s="134"/>
      <c r="AP105" s="133"/>
      <c r="AQ105" s="133"/>
      <c r="AS105" s="135"/>
      <c r="AU105" s="134"/>
      <c r="AW105" s="134"/>
      <c r="AX105" s="136"/>
    </row>
    <row r="106" spans="2:50" s="23" customFormat="1" x14ac:dyDescent="0.2">
      <c r="B106" s="89">
        <v>1</v>
      </c>
      <c r="C106" s="93" t="s">
        <v>100</v>
      </c>
      <c r="D106" s="93" t="s">
        <v>209</v>
      </c>
      <c r="E106" s="93" t="s">
        <v>34</v>
      </c>
      <c r="F106" s="93"/>
      <c r="G106" s="93" t="s">
        <v>37</v>
      </c>
      <c r="H106" s="89" t="s">
        <v>31</v>
      </c>
      <c r="I106" s="126" t="str">
        <f>'[1]HQA - BASE UNIT TYPE'!$B$44</f>
        <v>(L2) 2 Bed -  End Terrace (2 st)</v>
      </c>
      <c r="J106" s="122">
        <v>160</v>
      </c>
      <c r="K106" s="62" t="s">
        <v>12</v>
      </c>
      <c r="L106" s="23" t="e">
        <f>VLOOKUP('MPRN + HQA'!$I106,#REF!,2,FALSE)</f>
        <v>#REF!</v>
      </c>
      <c r="M106" s="76" t="e">
        <f>VLOOKUP('MPRN + HQA'!$I106,#REF!,3,FALSE)</f>
        <v>#REF!</v>
      </c>
      <c r="N106" s="52" t="e">
        <f>VLOOKUP('MPRN + HQA'!$I106,#REF!,4,FALSE)</f>
        <v>#REF!</v>
      </c>
      <c r="O106" s="23" t="e">
        <f>VLOOKUP('MPRN + HQA'!$I106,#REF!,5,FALSE)</f>
        <v>#REF!</v>
      </c>
      <c r="P106" s="50" t="e">
        <f>VLOOKUP('MPRN + HQA'!$I106,#REF!,6,FALSE)</f>
        <v>#REF!</v>
      </c>
      <c r="Q106" s="23" t="e">
        <f>VLOOKUP('MPRN + HQA'!$I106,#REF!,7,FALSE)</f>
        <v>#REF!</v>
      </c>
      <c r="R106" s="50" t="e">
        <f>VLOOKUP('MPRN + HQA'!$I106,#REF!,8,FALSE)</f>
        <v>#REF!</v>
      </c>
      <c r="S106" s="23" t="e">
        <f>VLOOKUP('MPRN + HQA'!$I106,#REF!,9,FALSE)</f>
        <v>#REF!</v>
      </c>
      <c r="T106" s="50" t="e">
        <f>VLOOKUP('MPRN + HQA'!$I106,#REF!,10,FALSE)</f>
        <v>#REF!</v>
      </c>
      <c r="U106" s="23" t="e">
        <f>VLOOKUP('MPRN + HQA'!$I106,#REF!,11,FALSE)</f>
        <v>#REF!</v>
      </c>
      <c r="V106" s="50" t="e">
        <f>VLOOKUP('MPRN + HQA'!$I106,#REF!,12,FALSE)</f>
        <v>#REF!</v>
      </c>
      <c r="W106" s="23" t="e">
        <f>VLOOKUP('MPRN + HQA'!$I106,#REF!,13,FALSE)</f>
        <v>#REF!</v>
      </c>
      <c r="X106" s="50" t="e">
        <f>VLOOKUP('MPRN + HQA'!$I106,#REF!,14,FALSE)</f>
        <v>#REF!</v>
      </c>
      <c r="Y106" s="23" t="e">
        <f>VLOOKUP('MPRN + HQA'!$I106,#REF!,15,FALSE)</f>
        <v>#REF!</v>
      </c>
      <c r="Z106" s="50" t="e">
        <f>VLOOKUP('MPRN + HQA'!$I106,#REF!,16,FALSE)</f>
        <v>#REF!</v>
      </c>
      <c r="AA106" s="23" t="e">
        <f>VLOOKUP('MPRN + HQA'!$I106,#REF!,17,FALSE)</f>
        <v>#REF!</v>
      </c>
      <c r="AB106" s="50" t="e">
        <f>VLOOKUP('MPRN + HQA'!$I106,#REF!,18,FALSE)</f>
        <v>#REF!</v>
      </c>
      <c r="AC106" s="23" t="e">
        <f>VLOOKUP('MPRN + HQA'!$I106,#REF!,19,FALSE)</f>
        <v>#REF!</v>
      </c>
      <c r="AD106" s="50" t="e">
        <f>VLOOKUP('MPRN + HQA'!$I106,#REF!,20,FALSE)</f>
        <v>#REF!</v>
      </c>
      <c r="AE106" s="23" t="e">
        <f>VLOOKUP('MPRN + HQA'!$I106,#REF!,21,FALSE)</f>
        <v>#REF!</v>
      </c>
      <c r="AF106" s="50" t="e">
        <f>VLOOKUP('MPRN + HQA'!$I106,#REF!,22,FALSE)</f>
        <v>#REF!</v>
      </c>
      <c r="AG106" s="23" t="e">
        <f>VLOOKUP('MPRN + HQA'!$I106,#REF!,23,FALSE)</f>
        <v>#REF!</v>
      </c>
      <c r="AH106" s="50" t="e">
        <f>VLOOKUP('MPRN + HQA'!$I106,#REF!,24,FALSE)</f>
        <v>#REF!</v>
      </c>
      <c r="AI106" s="23" t="e">
        <f>VLOOKUP('MPRN + HQA'!$I106,#REF!,25,FALSE)</f>
        <v>#REF!</v>
      </c>
      <c r="AJ106" s="50" t="e">
        <f>VLOOKUP('MPRN + HQA'!$I106,#REF!,26,FALSE)</f>
        <v>#REF!</v>
      </c>
      <c r="AK106" s="23" t="e">
        <f>VLOOKUP('MPRN + HQA'!$I106,#REF!,27,FALSE)</f>
        <v>#REF!</v>
      </c>
      <c r="AL106" s="50" t="e">
        <f>VLOOKUP('MPRN + HQA'!$I106,#REF!,28,FALSE)</f>
        <v>#REF!</v>
      </c>
      <c r="AM106" s="23" t="e">
        <f>VLOOKUP('MPRN + HQA'!$I106,#REF!,29,FALSE)</f>
        <v>#REF!</v>
      </c>
      <c r="AN106" s="23" t="e">
        <f>VLOOKUP('MPRN + HQA'!$I106,#REF!,30,FALSE)</f>
        <v>#REF!</v>
      </c>
      <c r="AO106" s="50" t="e">
        <f>VLOOKUP('MPRN + HQA'!$I106,#REF!,31,FALSE)</f>
        <v>#REF!</v>
      </c>
      <c r="AP106" s="52" t="e">
        <f>VLOOKUP('MPRN + HQA'!$I106,#REF!,32,FALSE)</f>
        <v>#REF!</v>
      </c>
      <c r="AQ106" s="52" t="e">
        <f>VLOOKUP('MPRN + HQA'!$I106,#REF!,33,FALSE)</f>
        <v>#REF!</v>
      </c>
      <c r="AR106" s="23">
        <v>70.7</v>
      </c>
      <c r="AS106" s="69" t="e">
        <f>VLOOKUP('MPRN + HQA'!$I106,#REF!,35,FALSE)</f>
        <v>#REF!</v>
      </c>
      <c r="AT106" s="23" t="e">
        <f>VLOOKUP('MPRN + HQA'!$I106,#REF!,36,FALSE)</f>
        <v>#REF!</v>
      </c>
      <c r="AU106" s="50" t="e">
        <f>VLOOKUP('MPRN + HQA'!$I106,#REF!,37,FALSE)</f>
        <v>#REF!</v>
      </c>
      <c r="AV106" s="23" t="e">
        <f>VLOOKUP('MPRN + HQA'!$I106,#REF!,38,FALSE)</f>
        <v>#REF!</v>
      </c>
      <c r="AW106" s="50" t="e">
        <f>VLOOKUP('MPRN + HQA'!$I106,#REF!,39,FALSE)</f>
        <v>#REF!</v>
      </c>
      <c r="AX106" s="24"/>
    </row>
    <row r="107" spans="2:50" s="23" customFormat="1" x14ac:dyDescent="0.2">
      <c r="B107" s="89">
        <v>2</v>
      </c>
      <c r="C107" s="93" t="s">
        <v>100</v>
      </c>
      <c r="D107" s="93" t="s">
        <v>209</v>
      </c>
      <c r="E107" s="93"/>
      <c r="F107" s="93" t="s">
        <v>60</v>
      </c>
      <c r="G107" s="93" t="s">
        <v>54</v>
      </c>
      <c r="H107" s="89" t="s">
        <v>31</v>
      </c>
      <c r="I107" s="116" t="str">
        <f>'[1]HQA - BASE UNIT TYPE'!$B$22</f>
        <v>(D2) 3 Bed - End Terrace (2 st)</v>
      </c>
      <c r="J107" s="122">
        <v>303</v>
      </c>
      <c r="K107" s="62" t="s">
        <v>12</v>
      </c>
      <c r="L107" s="23" t="e">
        <f>VLOOKUP('MPRN + HQA'!$I107,#REF!,2,FALSE)</f>
        <v>#REF!</v>
      </c>
      <c r="M107" s="76" t="e">
        <f>VLOOKUP('MPRN + HQA'!$I107,#REF!,3,FALSE)</f>
        <v>#REF!</v>
      </c>
      <c r="N107" s="52" t="e">
        <f>VLOOKUP('MPRN + HQA'!$I107,#REF!,4,FALSE)</f>
        <v>#REF!</v>
      </c>
      <c r="O107" s="23" t="e">
        <f>VLOOKUP('MPRN + HQA'!$I107,#REF!,5,FALSE)</f>
        <v>#REF!</v>
      </c>
      <c r="P107" s="50" t="e">
        <f>VLOOKUP('MPRN + HQA'!$I107,#REF!,6,FALSE)</f>
        <v>#REF!</v>
      </c>
      <c r="Q107" s="23" t="e">
        <f>VLOOKUP('MPRN + HQA'!$I107,#REF!,7,FALSE)</f>
        <v>#REF!</v>
      </c>
      <c r="R107" s="50" t="e">
        <f>VLOOKUP('MPRN + HQA'!$I107,#REF!,8,FALSE)</f>
        <v>#REF!</v>
      </c>
      <c r="S107" s="23" t="e">
        <f>VLOOKUP('MPRN + HQA'!$I107,#REF!,9,FALSE)</f>
        <v>#REF!</v>
      </c>
      <c r="T107" s="50" t="e">
        <f>VLOOKUP('MPRN + HQA'!$I107,#REF!,10,FALSE)</f>
        <v>#REF!</v>
      </c>
      <c r="U107" s="23" t="e">
        <f>VLOOKUP('MPRN + HQA'!$I107,#REF!,11,FALSE)</f>
        <v>#REF!</v>
      </c>
      <c r="V107" s="50" t="e">
        <f>VLOOKUP('MPRN + HQA'!$I107,#REF!,12,FALSE)</f>
        <v>#REF!</v>
      </c>
      <c r="W107" s="23" t="e">
        <f>VLOOKUP('MPRN + HQA'!$I107,#REF!,13,FALSE)</f>
        <v>#REF!</v>
      </c>
      <c r="X107" s="50" t="e">
        <f>VLOOKUP('MPRN + HQA'!$I107,#REF!,14,FALSE)</f>
        <v>#REF!</v>
      </c>
      <c r="Y107" s="23" t="e">
        <f>VLOOKUP('MPRN + HQA'!$I107,#REF!,15,FALSE)</f>
        <v>#REF!</v>
      </c>
      <c r="Z107" s="50" t="e">
        <f>VLOOKUP('MPRN + HQA'!$I107,#REF!,16,FALSE)</f>
        <v>#REF!</v>
      </c>
      <c r="AA107" s="23" t="e">
        <f>VLOOKUP('MPRN + HQA'!$I107,#REF!,17,FALSE)</f>
        <v>#REF!</v>
      </c>
      <c r="AB107" s="50" t="e">
        <f>VLOOKUP('MPRN + HQA'!$I107,#REF!,18,FALSE)</f>
        <v>#REF!</v>
      </c>
      <c r="AC107" s="23" t="e">
        <f>VLOOKUP('MPRN + HQA'!$I107,#REF!,19,FALSE)</f>
        <v>#REF!</v>
      </c>
      <c r="AD107" s="50" t="e">
        <f>VLOOKUP('MPRN + HQA'!$I107,#REF!,20,FALSE)</f>
        <v>#REF!</v>
      </c>
      <c r="AE107" s="23" t="e">
        <f>VLOOKUP('MPRN + HQA'!$I107,#REF!,21,FALSE)</f>
        <v>#REF!</v>
      </c>
      <c r="AF107" s="50" t="e">
        <f>VLOOKUP('MPRN + HQA'!$I107,#REF!,22,FALSE)</f>
        <v>#REF!</v>
      </c>
      <c r="AG107" s="23" t="e">
        <f>VLOOKUP('MPRN + HQA'!$I107,#REF!,23,FALSE)</f>
        <v>#REF!</v>
      </c>
      <c r="AH107" s="50" t="e">
        <f>VLOOKUP('MPRN + HQA'!$I107,#REF!,24,FALSE)</f>
        <v>#REF!</v>
      </c>
      <c r="AI107" s="23" t="e">
        <f>VLOOKUP('MPRN + HQA'!$I107,#REF!,25,FALSE)</f>
        <v>#REF!</v>
      </c>
      <c r="AJ107" s="50" t="e">
        <f>VLOOKUP('MPRN + HQA'!$I107,#REF!,26,FALSE)</f>
        <v>#REF!</v>
      </c>
      <c r="AK107" s="23" t="e">
        <f>VLOOKUP('MPRN + HQA'!$I107,#REF!,27,FALSE)</f>
        <v>#REF!</v>
      </c>
      <c r="AL107" s="50" t="e">
        <f>VLOOKUP('MPRN + HQA'!$I107,#REF!,28,FALSE)</f>
        <v>#REF!</v>
      </c>
      <c r="AM107" s="23" t="e">
        <f>VLOOKUP('MPRN + HQA'!$I107,#REF!,29,FALSE)</f>
        <v>#REF!</v>
      </c>
      <c r="AN107" s="23" t="e">
        <f>VLOOKUP('MPRN + HQA'!$I107,#REF!,30,FALSE)</f>
        <v>#REF!</v>
      </c>
      <c r="AO107" s="50" t="e">
        <f>VLOOKUP('MPRN + HQA'!$I107,#REF!,31,FALSE)</f>
        <v>#REF!</v>
      </c>
      <c r="AP107" s="52" t="e">
        <f>VLOOKUP('MPRN + HQA'!$I107,#REF!,32,FALSE)</f>
        <v>#REF!</v>
      </c>
      <c r="AQ107" s="52" t="e">
        <f>VLOOKUP('MPRN + HQA'!$I107,#REF!,33,FALSE)</f>
        <v>#REF!</v>
      </c>
      <c r="AR107" s="23">
        <v>63</v>
      </c>
      <c r="AS107" s="69" t="e">
        <f>VLOOKUP('MPRN + HQA'!$I107,#REF!,35,FALSE)</f>
        <v>#REF!</v>
      </c>
      <c r="AT107" s="23" t="e">
        <f>VLOOKUP('MPRN + HQA'!$I107,#REF!,36,FALSE)</f>
        <v>#REF!</v>
      </c>
      <c r="AU107" s="50" t="e">
        <f>VLOOKUP('MPRN + HQA'!$I107,#REF!,37,FALSE)</f>
        <v>#REF!</v>
      </c>
      <c r="AV107" s="23" t="e">
        <f>VLOOKUP('MPRN + HQA'!$I107,#REF!,38,FALSE)</f>
        <v>#REF!</v>
      </c>
      <c r="AW107" s="50" t="e">
        <f>VLOOKUP('MPRN + HQA'!$I107,#REF!,39,FALSE)</f>
        <v>#REF!</v>
      </c>
      <c r="AX107" s="24"/>
    </row>
    <row r="108" spans="2:50" s="23" customFormat="1" x14ac:dyDescent="0.2">
      <c r="B108" s="89">
        <v>3</v>
      </c>
      <c r="C108" s="93" t="s">
        <v>100</v>
      </c>
      <c r="D108" s="93" t="s">
        <v>209</v>
      </c>
      <c r="E108" s="93"/>
      <c r="F108" s="93"/>
      <c r="G108" s="93" t="s">
        <v>37</v>
      </c>
      <c r="H108" s="89" t="s">
        <v>31</v>
      </c>
      <c r="I108" s="126" t="s">
        <v>61</v>
      </c>
      <c r="J108" s="122">
        <v>158</v>
      </c>
      <c r="K108" s="62" t="s">
        <v>12</v>
      </c>
      <c r="L108" s="23" t="e">
        <f>VLOOKUP('MPRN + HQA'!$I108,#REF!,2,FALSE)</f>
        <v>#REF!</v>
      </c>
      <c r="M108" s="76" t="e">
        <f>VLOOKUP('MPRN + HQA'!$I108,#REF!,3,FALSE)</f>
        <v>#REF!</v>
      </c>
      <c r="N108" s="52" t="e">
        <f>VLOOKUP('MPRN + HQA'!$I108,#REF!,4,FALSE)</f>
        <v>#REF!</v>
      </c>
      <c r="O108" s="23" t="e">
        <f>VLOOKUP('MPRN + HQA'!$I108,#REF!,5,FALSE)</f>
        <v>#REF!</v>
      </c>
      <c r="P108" s="50" t="e">
        <f>VLOOKUP('MPRN + HQA'!$I108,#REF!,6,FALSE)</f>
        <v>#REF!</v>
      </c>
      <c r="Q108" s="23" t="e">
        <f>VLOOKUP('MPRN + HQA'!$I108,#REF!,7,FALSE)</f>
        <v>#REF!</v>
      </c>
      <c r="R108" s="50" t="e">
        <f>VLOOKUP('MPRN + HQA'!$I108,#REF!,8,FALSE)</f>
        <v>#REF!</v>
      </c>
      <c r="S108" s="23" t="e">
        <f>VLOOKUP('MPRN + HQA'!$I108,#REF!,9,FALSE)</f>
        <v>#REF!</v>
      </c>
      <c r="T108" s="50" t="e">
        <f>VLOOKUP('MPRN + HQA'!$I108,#REF!,10,FALSE)</f>
        <v>#REF!</v>
      </c>
      <c r="U108" s="23" t="e">
        <f>VLOOKUP('MPRN + HQA'!$I108,#REF!,11,FALSE)</f>
        <v>#REF!</v>
      </c>
      <c r="V108" s="50" t="e">
        <f>VLOOKUP('MPRN + HQA'!$I108,#REF!,12,FALSE)</f>
        <v>#REF!</v>
      </c>
      <c r="W108" s="23" t="e">
        <f>VLOOKUP('MPRN + HQA'!$I108,#REF!,13,FALSE)</f>
        <v>#REF!</v>
      </c>
      <c r="X108" s="50" t="e">
        <f>VLOOKUP('MPRN + HQA'!$I108,#REF!,14,FALSE)</f>
        <v>#REF!</v>
      </c>
      <c r="Y108" s="23" t="e">
        <f>VLOOKUP('MPRN + HQA'!$I108,#REF!,15,FALSE)</f>
        <v>#REF!</v>
      </c>
      <c r="Z108" s="50" t="e">
        <f>VLOOKUP('MPRN + HQA'!$I108,#REF!,16,FALSE)</f>
        <v>#REF!</v>
      </c>
      <c r="AA108" s="23" t="e">
        <f>VLOOKUP('MPRN + HQA'!$I108,#REF!,17,FALSE)</f>
        <v>#REF!</v>
      </c>
      <c r="AB108" s="50" t="e">
        <f>VLOOKUP('MPRN + HQA'!$I108,#REF!,18,FALSE)</f>
        <v>#REF!</v>
      </c>
      <c r="AC108" s="23" t="e">
        <f>VLOOKUP('MPRN + HQA'!$I108,#REF!,19,FALSE)</f>
        <v>#REF!</v>
      </c>
      <c r="AD108" s="50" t="e">
        <f>VLOOKUP('MPRN + HQA'!$I108,#REF!,20,FALSE)</f>
        <v>#REF!</v>
      </c>
      <c r="AE108" s="23" t="e">
        <f>VLOOKUP('MPRN + HQA'!$I108,#REF!,21,FALSE)</f>
        <v>#REF!</v>
      </c>
      <c r="AF108" s="50" t="e">
        <f>VLOOKUP('MPRN + HQA'!$I108,#REF!,22,FALSE)</f>
        <v>#REF!</v>
      </c>
      <c r="AG108" s="23" t="e">
        <f>VLOOKUP('MPRN + HQA'!$I108,#REF!,23,FALSE)</f>
        <v>#REF!</v>
      </c>
      <c r="AH108" s="50" t="e">
        <f>VLOOKUP('MPRN + HQA'!$I108,#REF!,24,FALSE)</f>
        <v>#REF!</v>
      </c>
      <c r="AI108" s="23" t="e">
        <f>VLOOKUP('MPRN + HQA'!$I108,#REF!,25,FALSE)</f>
        <v>#REF!</v>
      </c>
      <c r="AJ108" s="50" t="e">
        <f>VLOOKUP('MPRN + HQA'!$I108,#REF!,26,FALSE)</f>
        <v>#REF!</v>
      </c>
      <c r="AK108" s="23" t="e">
        <f>VLOOKUP('MPRN + HQA'!$I108,#REF!,27,FALSE)</f>
        <v>#REF!</v>
      </c>
      <c r="AL108" s="50" t="e">
        <f>VLOOKUP('MPRN + HQA'!$I108,#REF!,28,FALSE)</f>
        <v>#REF!</v>
      </c>
      <c r="AM108" s="23" t="e">
        <f>VLOOKUP('MPRN + HQA'!$I108,#REF!,29,FALSE)</f>
        <v>#REF!</v>
      </c>
      <c r="AN108" s="23" t="e">
        <f>VLOOKUP('MPRN + HQA'!$I108,#REF!,30,FALSE)</f>
        <v>#REF!</v>
      </c>
      <c r="AO108" s="50" t="e">
        <f>VLOOKUP('MPRN + HQA'!$I108,#REF!,31,FALSE)</f>
        <v>#REF!</v>
      </c>
      <c r="AP108" s="52" t="e">
        <f>VLOOKUP('MPRN + HQA'!$I108,#REF!,32,FALSE)</f>
        <v>#REF!</v>
      </c>
      <c r="AQ108" s="52" t="e">
        <f>VLOOKUP('MPRN + HQA'!$I108,#REF!,33,FALSE)</f>
        <v>#REF!</v>
      </c>
      <c r="AR108" s="23">
        <v>61</v>
      </c>
      <c r="AS108" s="69" t="e">
        <f>VLOOKUP('MPRN + HQA'!$I108,#REF!,35,FALSE)</f>
        <v>#REF!</v>
      </c>
      <c r="AT108" s="23" t="e">
        <f>VLOOKUP('MPRN + HQA'!$I108,#REF!,36,FALSE)</f>
        <v>#REF!</v>
      </c>
      <c r="AU108" s="50" t="e">
        <f>VLOOKUP('MPRN + HQA'!$I108,#REF!,37,FALSE)</f>
        <v>#REF!</v>
      </c>
      <c r="AV108" s="23" t="e">
        <f>VLOOKUP('MPRN + HQA'!$I108,#REF!,38,FALSE)</f>
        <v>#REF!</v>
      </c>
      <c r="AW108" s="50" t="e">
        <f>VLOOKUP('MPRN + HQA'!$I108,#REF!,39,FALSE)</f>
        <v>#REF!</v>
      </c>
      <c r="AX108" s="24"/>
    </row>
    <row r="109" spans="2:50" s="23" customFormat="1" x14ac:dyDescent="0.2">
      <c r="B109" s="89">
        <v>4</v>
      </c>
      <c r="C109" s="93" t="s">
        <v>100</v>
      </c>
      <c r="D109" s="93" t="s">
        <v>209</v>
      </c>
      <c r="E109" s="93"/>
      <c r="F109" s="93" t="s">
        <v>60</v>
      </c>
      <c r="G109" s="93" t="s">
        <v>54</v>
      </c>
      <c r="H109" s="89" t="s">
        <v>31</v>
      </c>
      <c r="I109" s="116" t="str">
        <f>'[1]HQA - BASE UNIT TYPE'!$B$21</f>
        <v>(D1) 3 Bed - Mid Terrace (2 st)</v>
      </c>
      <c r="J109" s="122">
        <v>302</v>
      </c>
      <c r="K109" s="62" t="s">
        <v>12</v>
      </c>
      <c r="L109" s="23" t="e">
        <f>VLOOKUP('MPRN + HQA'!$I109,#REF!,2,FALSE)</f>
        <v>#REF!</v>
      </c>
      <c r="M109" s="76" t="e">
        <f>VLOOKUP('MPRN + HQA'!$I109,#REF!,3,FALSE)</f>
        <v>#REF!</v>
      </c>
      <c r="N109" s="52" t="e">
        <f>VLOOKUP('MPRN + HQA'!$I109,#REF!,4,FALSE)</f>
        <v>#REF!</v>
      </c>
      <c r="O109" s="23" t="e">
        <f>VLOOKUP('MPRN + HQA'!$I109,#REF!,5,FALSE)</f>
        <v>#REF!</v>
      </c>
      <c r="P109" s="50" t="e">
        <f>VLOOKUP('MPRN + HQA'!$I109,#REF!,6,FALSE)</f>
        <v>#REF!</v>
      </c>
      <c r="Q109" s="23" t="e">
        <f>VLOOKUP('MPRN + HQA'!$I109,#REF!,7,FALSE)</f>
        <v>#REF!</v>
      </c>
      <c r="R109" s="50" t="e">
        <f>VLOOKUP('MPRN + HQA'!$I109,#REF!,8,FALSE)</f>
        <v>#REF!</v>
      </c>
      <c r="S109" s="23" t="e">
        <f>VLOOKUP('MPRN + HQA'!$I109,#REF!,9,FALSE)</f>
        <v>#REF!</v>
      </c>
      <c r="T109" s="50" t="e">
        <f>VLOOKUP('MPRN + HQA'!$I109,#REF!,10,FALSE)</f>
        <v>#REF!</v>
      </c>
      <c r="U109" s="23" t="e">
        <f>VLOOKUP('MPRN + HQA'!$I109,#REF!,11,FALSE)</f>
        <v>#REF!</v>
      </c>
      <c r="V109" s="50" t="e">
        <f>VLOOKUP('MPRN + HQA'!$I109,#REF!,12,FALSE)</f>
        <v>#REF!</v>
      </c>
      <c r="W109" s="23" t="e">
        <f>VLOOKUP('MPRN + HQA'!$I109,#REF!,13,FALSE)</f>
        <v>#REF!</v>
      </c>
      <c r="X109" s="50" t="e">
        <f>VLOOKUP('MPRN + HQA'!$I109,#REF!,14,FALSE)</f>
        <v>#REF!</v>
      </c>
      <c r="Y109" s="23" t="e">
        <f>VLOOKUP('MPRN + HQA'!$I109,#REF!,15,FALSE)</f>
        <v>#REF!</v>
      </c>
      <c r="Z109" s="50" t="e">
        <f>VLOOKUP('MPRN + HQA'!$I109,#REF!,16,FALSE)</f>
        <v>#REF!</v>
      </c>
      <c r="AA109" s="23" t="e">
        <f>VLOOKUP('MPRN + HQA'!$I109,#REF!,17,FALSE)</f>
        <v>#REF!</v>
      </c>
      <c r="AB109" s="50" t="e">
        <f>VLOOKUP('MPRN + HQA'!$I109,#REF!,18,FALSE)</f>
        <v>#REF!</v>
      </c>
      <c r="AC109" s="23" t="e">
        <f>VLOOKUP('MPRN + HQA'!$I109,#REF!,19,FALSE)</f>
        <v>#REF!</v>
      </c>
      <c r="AD109" s="50" t="e">
        <f>VLOOKUP('MPRN + HQA'!$I109,#REF!,20,FALSE)</f>
        <v>#REF!</v>
      </c>
      <c r="AE109" s="23" t="e">
        <f>VLOOKUP('MPRN + HQA'!$I109,#REF!,21,FALSE)</f>
        <v>#REF!</v>
      </c>
      <c r="AF109" s="50" t="e">
        <f>VLOOKUP('MPRN + HQA'!$I109,#REF!,22,FALSE)</f>
        <v>#REF!</v>
      </c>
      <c r="AG109" s="23" t="e">
        <f>VLOOKUP('MPRN + HQA'!$I109,#REF!,23,FALSE)</f>
        <v>#REF!</v>
      </c>
      <c r="AH109" s="50" t="e">
        <f>VLOOKUP('MPRN + HQA'!$I109,#REF!,24,FALSE)</f>
        <v>#REF!</v>
      </c>
      <c r="AI109" s="23" t="e">
        <f>VLOOKUP('MPRN + HQA'!$I109,#REF!,25,FALSE)</f>
        <v>#REF!</v>
      </c>
      <c r="AJ109" s="50" t="e">
        <f>VLOOKUP('MPRN + HQA'!$I109,#REF!,26,FALSE)</f>
        <v>#REF!</v>
      </c>
      <c r="AK109" s="23" t="e">
        <f>VLOOKUP('MPRN + HQA'!$I109,#REF!,27,FALSE)</f>
        <v>#REF!</v>
      </c>
      <c r="AL109" s="50" t="e">
        <f>VLOOKUP('MPRN + HQA'!$I109,#REF!,28,FALSE)</f>
        <v>#REF!</v>
      </c>
      <c r="AM109" s="23" t="e">
        <f>VLOOKUP('MPRN + HQA'!$I109,#REF!,29,FALSE)</f>
        <v>#REF!</v>
      </c>
      <c r="AN109" s="23" t="e">
        <f>VLOOKUP('MPRN + HQA'!$I109,#REF!,30,FALSE)</f>
        <v>#REF!</v>
      </c>
      <c r="AO109" s="50" t="e">
        <f>VLOOKUP('MPRN + HQA'!$I109,#REF!,31,FALSE)</f>
        <v>#REF!</v>
      </c>
      <c r="AP109" s="52" t="e">
        <f>VLOOKUP('MPRN + HQA'!$I109,#REF!,32,FALSE)</f>
        <v>#REF!</v>
      </c>
      <c r="AQ109" s="52" t="e">
        <f>VLOOKUP('MPRN + HQA'!$I109,#REF!,33,FALSE)</f>
        <v>#REF!</v>
      </c>
      <c r="AR109" s="23">
        <v>61</v>
      </c>
      <c r="AS109" s="69" t="e">
        <f>VLOOKUP('MPRN + HQA'!$I109,#REF!,35,FALSE)</f>
        <v>#REF!</v>
      </c>
      <c r="AT109" s="23" t="e">
        <f>VLOOKUP('MPRN + HQA'!$I109,#REF!,36,FALSE)</f>
        <v>#REF!</v>
      </c>
      <c r="AU109" s="50" t="e">
        <f>VLOOKUP('MPRN + HQA'!$I109,#REF!,37,FALSE)</f>
        <v>#REF!</v>
      </c>
      <c r="AV109" s="23" t="e">
        <f>VLOOKUP('MPRN + HQA'!$I109,#REF!,38,FALSE)</f>
        <v>#REF!</v>
      </c>
      <c r="AW109" s="50" t="e">
        <f>VLOOKUP('MPRN + HQA'!$I109,#REF!,39,FALSE)</f>
        <v>#REF!</v>
      </c>
      <c r="AX109" s="24"/>
    </row>
    <row r="110" spans="2:50" s="23" customFormat="1" x14ac:dyDescent="0.2">
      <c r="B110" s="89">
        <v>5</v>
      </c>
      <c r="C110" s="93" t="s">
        <v>100</v>
      </c>
      <c r="D110" s="93" t="s">
        <v>209</v>
      </c>
      <c r="E110" s="93"/>
      <c r="F110" s="93"/>
      <c r="G110" s="93" t="s">
        <v>37</v>
      </c>
      <c r="H110" s="89" t="s">
        <v>31</v>
      </c>
      <c r="I110" s="126" t="s">
        <v>61</v>
      </c>
      <c r="J110" s="122">
        <v>156</v>
      </c>
      <c r="K110" s="62" t="s">
        <v>12</v>
      </c>
      <c r="L110" s="23" t="e">
        <f>VLOOKUP('MPRN + HQA'!$I110,#REF!,2,FALSE)</f>
        <v>#REF!</v>
      </c>
      <c r="M110" s="76" t="e">
        <f>VLOOKUP('MPRN + HQA'!$I110,#REF!,3,FALSE)</f>
        <v>#REF!</v>
      </c>
      <c r="N110" s="52" t="e">
        <f>VLOOKUP('MPRN + HQA'!$I110,#REF!,4,FALSE)</f>
        <v>#REF!</v>
      </c>
      <c r="O110" s="23" t="e">
        <f>VLOOKUP('MPRN + HQA'!$I110,#REF!,5,FALSE)</f>
        <v>#REF!</v>
      </c>
      <c r="P110" s="50" t="e">
        <f>VLOOKUP('MPRN + HQA'!$I110,#REF!,6,FALSE)</f>
        <v>#REF!</v>
      </c>
      <c r="Q110" s="23" t="e">
        <f>VLOOKUP('MPRN + HQA'!$I110,#REF!,7,FALSE)</f>
        <v>#REF!</v>
      </c>
      <c r="R110" s="50" t="e">
        <f>VLOOKUP('MPRN + HQA'!$I110,#REF!,8,FALSE)</f>
        <v>#REF!</v>
      </c>
      <c r="S110" s="23" t="e">
        <f>VLOOKUP('MPRN + HQA'!$I110,#REF!,9,FALSE)</f>
        <v>#REF!</v>
      </c>
      <c r="T110" s="50" t="e">
        <f>VLOOKUP('MPRN + HQA'!$I110,#REF!,10,FALSE)</f>
        <v>#REF!</v>
      </c>
      <c r="U110" s="23" t="e">
        <f>VLOOKUP('MPRN + HQA'!$I110,#REF!,11,FALSE)</f>
        <v>#REF!</v>
      </c>
      <c r="V110" s="50" t="e">
        <f>VLOOKUP('MPRN + HQA'!$I110,#REF!,12,FALSE)</f>
        <v>#REF!</v>
      </c>
      <c r="W110" s="23" t="e">
        <f>VLOOKUP('MPRN + HQA'!$I110,#REF!,13,FALSE)</f>
        <v>#REF!</v>
      </c>
      <c r="X110" s="50" t="e">
        <f>VLOOKUP('MPRN + HQA'!$I110,#REF!,14,FALSE)</f>
        <v>#REF!</v>
      </c>
      <c r="Y110" s="23" t="e">
        <f>VLOOKUP('MPRN + HQA'!$I110,#REF!,15,FALSE)</f>
        <v>#REF!</v>
      </c>
      <c r="Z110" s="50" t="e">
        <f>VLOOKUP('MPRN + HQA'!$I110,#REF!,16,FALSE)</f>
        <v>#REF!</v>
      </c>
      <c r="AA110" s="23" t="e">
        <f>VLOOKUP('MPRN + HQA'!$I110,#REF!,17,FALSE)</f>
        <v>#REF!</v>
      </c>
      <c r="AB110" s="50" t="e">
        <f>VLOOKUP('MPRN + HQA'!$I110,#REF!,18,FALSE)</f>
        <v>#REF!</v>
      </c>
      <c r="AC110" s="23" t="e">
        <f>VLOOKUP('MPRN + HQA'!$I110,#REF!,19,FALSE)</f>
        <v>#REF!</v>
      </c>
      <c r="AD110" s="50" t="e">
        <f>VLOOKUP('MPRN + HQA'!$I110,#REF!,20,FALSE)</f>
        <v>#REF!</v>
      </c>
      <c r="AE110" s="23" t="e">
        <f>VLOOKUP('MPRN + HQA'!$I110,#REF!,21,FALSE)</f>
        <v>#REF!</v>
      </c>
      <c r="AF110" s="50" t="e">
        <f>VLOOKUP('MPRN + HQA'!$I110,#REF!,22,FALSE)</f>
        <v>#REF!</v>
      </c>
      <c r="AG110" s="23" t="e">
        <f>VLOOKUP('MPRN + HQA'!$I110,#REF!,23,FALSE)</f>
        <v>#REF!</v>
      </c>
      <c r="AH110" s="50" t="e">
        <f>VLOOKUP('MPRN + HQA'!$I110,#REF!,24,FALSE)</f>
        <v>#REF!</v>
      </c>
      <c r="AI110" s="23" t="e">
        <f>VLOOKUP('MPRN + HQA'!$I110,#REF!,25,FALSE)</f>
        <v>#REF!</v>
      </c>
      <c r="AJ110" s="50" t="e">
        <f>VLOOKUP('MPRN + HQA'!$I110,#REF!,26,FALSE)</f>
        <v>#REF!</v>
      </c>
      <c r="AK110" s="23" t="e">
        <f>VLOOKUP('MPRN + HQA'!$I110,#REF!,27,FALSE)</f>
        <v>#REF!</v>
      </c>
      <c r="AL110" s="50" t="e">
        <f>VLOOKUP('MPRN + HQA'!$I110,#REF!,28,FALSE)</f>
        <v>#REF!</v>
      </c>
      <c r="AM110" s="23" t="e">
        <f>VLOOKUP('MPRN + HQA'!$I110,#REF!,29,FALSE)</f>
        <v>#REF!</v>
      </c>
      <c r="AN110" s="23" t="e">
        <f>VLOOKUP('MPRN + HQA'!$I110,#REF!,30,FALSE)</f>
        <v>#REF!</v>
      </c>
      <c r="AO110" s="50" t="e">
        <f>VLOOKUP('MPRN + HQA'!$I110,#REF!,31,FALSE)</f>
        <v>#REF!</v>
      </c>
      <c r="AP110" s="52" t="e">
        <f>VLOOKUP('MPRN + HQA'!$I110,#REF!,32,FALSE)</f>
        <v>#REF!</v>
      </c>
      <c r="AQ110" s="52" t="e">
        <f>VLOOKUP('MPRN + HQA'!$I110,#REF!,33,FALSE)</f>
        <v>#REF!</v>
      </c>
      <c r="AR110" s="23">
        <v>81.5</v>
      </c>
      <c r="AS110" s="69" t="e">
        <f>VLOOKUP('MPRN + HQA'!$I110,#REF!,35,FALSE)</f>
        <v>#REF!</v>
      </c>
      <c r="AT110" s="23" t="e">
        <f>VLOOKUP('MPRN + HQA'!$I110,#REF!,36,FALSE)</f>
        <v>#REF!</v>
      </c>
      <c r="AU110" s="50" t="e">
        <f>VLOOKUP('MPRN + HQA'!$I110,#REF!,37,FALSE)</f>
        <v>#REF!</v>
      </c>
      <c r="AV110" s="23" t="e">
        <f>VLOOKUP('MPRN + HQA'!$I110,#REF!,38,FALSE)</f>
        <v>#REF!</v>
      </c>
      <c r="AW110" s="50" t="e">
        <f>VLOOKUP('MPRN + HQA'!$I110,#REF!,39,FALSE)</f>
        <v>#REF!</v>
      </c>
      <c r="AX110" s="24"/>
    </row>
    <row r="111" spans="2:50" s="23" customFormat="1" x14ac:dyDescent="0.2">
      <c r="B111" s="89">
        <v>6</v>
      </c>
      <c r="C111" s="93" t="s">
        <v>100</v>
      </c>
      <c r="D111" s="93" t="s">
        <v>209</v>
      </c>
      <c r="E111" s="93"/>
      <c r="F111" s="93" t="s">
        <v>60</v>
      </c>
      <c r="G111" s="93" t="s">
        <v>54</v>
      </c>
      <c r="H111" s="89" t="s">
        <v>31</v>
      </c>
      <c r="I111" s="116" t="str">
        <f>'[1]HQA - BASE UNIT TYPE'!$B$21</f>
        <v>(D1) 3 Bed - Mid Terrace (2 st)</v>
      </c>
      <c r="J111" s="122">
        <v>301</v>
      </c>
      <c r="K111" s="62"/>
      <c r="M111" s="76"/>
      <c r="N111" s="52"/>
      <c r="P111" s="50"/>
      <c r="R111" s="50"/>
      <c r="T111" s="50"/>
      <c r="V111" s="50"/>
      <c r="X111" s="50"/>
      <c r="Z111" s="50"/>
      <c r="AB111" s="50"/>
      <c r="AD111" s="50"/>
      <c r="AF111" s="50"/>
      <c r="AH111" s="50"/>
      <c r="AJ111" s="50"/>
      <c r="AL111" s="50"/>
      <c r="AO111" s="50"/>
      <c r="AP111" s="52"/>
      <c r="AQ111" s="52"/>
      <c r="AS111" s="69"/>
      <c r="AU111" s="50"/>
      <c r="AW111" s="50"/>
      <c r="AX111" s="24"/>
    </row>
    <row r="112" spans="2:50" s="23" customFormat="1" x14ac:dyDescent="0.2">
      <c r="B112" s="89">
        <v>7</v>
      </c>
      <c r="C112" s="93" t="s">
        <v>100</v>
      </c>
      <c r="D112" s="93" t="s">
        <v>209</v>
      </c>
      <c r="E112" s="93"/>
      <c r="F112" s="93"/>
      <c r="G112" s="93" t="s">
        <v>37</v>
      </c>
      <c r="H112" s="89" t="s">
        <v>31</v>
      </c>
      <c r="I112" s="126" t="s">
        <v>61</v>
      </c>
      <c r="J112" s="122">
        <v>154</v>
      </c>
      <c r="K112" s="62"/>
      <c r="M112" s="76"/>
      <c r="N112" s="52"/>
      <c r="P112" s="50"/>
      <c r="R112" s="50"/>
      <c r="T112" s="50"/>
      <c r="V112" s="50"/>
      <c r="X112" s="50"/>
      <c r="Z112" s="50"/>
      <c r="AB112" s="50"/>
      <c r="AD112" s="50"/>
      <c r="AF112" s="50"/>
      <c r="AH112" s="50"/>
      <c r="AJ112" s="50"/>
      <c r="AL112" s="50"/>
      <c r="AO112" s="50"/>
      <c r="AP112" s="52"/>
      <c r="AQ112" s="52"/>
      <c r="AS112" s="69"/>
      <c r="AU112" s="50"/>
      <c r="AW112" s="50"/>
      <c r="AX112" s="24"/>
    </row>
    <row r="113" spans="2:50" s="23" customFormat="1" x14ac:dyDescent="0.2">
      <c r="B113" s="89">
        <v>8</v>
      </c>
      <c r="C113" s="93" t="s">
        <v>100</v>
      </c>
      <c r="D113" s="93" t="s">
        <v>209</v>
      </c>
      <c r="E113" s="93"/>
      <c r="F113" s="93" t="s">
        <v>60</v>
      </c>
      <c r="G113" s="93" t="s">
        <v>54</v>
      </c>
      <c r="H113" s="89" t="s">
        <v>31</v>
      </c>
      <c r="I113" s="116" t="str">
        <f>'[1]HQA - BASE UNIT TYPE'!$B$21</f>
        <v>(D1) 3 Bed - Mid Terrace (2 st)</v>
      </c>
      <c r="J113" s="122">
        <v>300</v>
      </c>
      <c r="K113" s="62"/>
      <c r="M113" s="76"/>
      <c r="N113" s="52"/>
      <c r="P113" s="50"/>
      <c r="R113" s="50"/>
      <c r="T113" s="50"/>
      <c r="V113" s="50"/>
      <c r="X113" s="50"/>
      <c r="Z113" s="50"/>
      <c r="AB113" s="50"/>
      <c r="AD113" s="50"/>
      <c r="AF113" s="50"/>
      <c r="AH113" s="50"/>
      <c r="AJ113" s="50"/>
      <c r="AL113" s="50"/>
      <c r="AO113" s="50"/>
      <c r="AP113" s="52"/>
      <c r="AQ113" s="52"/>
      <c r="AS113" s="69"/>
      <c r="AU113" s="50"/>
      <c r="AW113" s="50"/>
      <c r="AX113" s="24"/>
    </row>
    <row r="114" spans="2:50" s="23" customFormat="1" x14ac:dyDescent="0.2">
      <c r="B114" s="89">
        <v>9</v>
      </c>
      <c r="C114" s="93" t="s">
        <v>100</v>
      </c>
      <c r="D114" s="93" t="s">
        <v>209</v>
      </c>
      <c r="E114" s="93"/>
      <c r="F114" s="93"/>
      <c r="G114" s="93" t="s">
        <v>37</v>
      </c>
      <c r="H114" s="89" t="s">
        <v>31</v>
      </c>
      <c r="I114" s="126" t="s">
        <v>61</v>
      </c>
      <c r="J114" s="122">
        <v>152</v>
      </c>
      <c r="K114" s="62"/>
      <c r="M114" s="76"/>
      <c r="N114" s="52"/>
      <c r="P114" s="50"/>
      <c r="R114" s="50"/>
      <c r="T114" s="50"/>
      <c r="V114" s="50"/>
      <c r="X114" s="50"/>
      <c r="Z114" s="50"/>
      <c r="AB114" s="50"/>
      <c r="AD114" s="50"/>
      <c r="AF114" s="50"/>
      <c r="AH114" s="50"/>
      <c r="AJ114" s="50"/>
      <c r="AL114" s="50"/>
      <c r="AO114" s="50"/>
      <c r="AP114" s="52"/>
      <c r="AQ114" s="52"/>
      <c r="AS114" s="69"/>
      <c r="AU114" s="50"/>
      <c r="AW114" s="50"/>
      <c r="AX114" s="24"/>
    </row>
    <row r="115" spans="2:50" s="23" customFormat="1" x14ac:dyDescent="0.2">
      <c r="B115" s="89">
        <v>10</v>
      </c>
      <c r="C115" s="93" t="s">
        <v>100</v>
      </c>
      <c r="D115" s="93" t="s">
        <v>209</v>
      </c>
      <c r="E115" s="93"/>
      <c r="F115" s="93" t="s">
        <v>60</v>
      </c>
      <c r="G115" s="93" t="s">
        <v>54</v>
      </c>
      <c r="H115" s="89" t="s">
        <v>31</v>
      </c>
      <c r="I115" s="116" t="str">
        <f>'[1]HQA - BASE UNIT TYPE'!$B$21</f>
        <v>(D1) 3 Bed - Mid Terrace (2 st)</v>
      </c>
      <c r="J115" s="122">
        <v>299</v>
      </c>
      <c r="K115" s="62"/>
      <c r="M115" s="76"/>
      <c r="N115" s="52"/>
      <c r="P115" s="50"/>
      <c r="R115" s="50"/>
      <c r="T115" s="50"/>
      <c r="V115" s="50"/>
      <c r="X115" s="50"/>
      <c r="Z115" s="50"/>
      <c r="AB115" s="50"/>
      <c r="AD115" s="50"/>
      <c r="AF115" s="50"/>
      <c r="AH115" s="50"/>
      <c r="AJ115" s="50"/>
      <c r="AL115" s="50"/>
      <c r="AO115" s="50"/>
      <c r="AP115" s="52"/>
      <c r="AQ115" s="52"/>
      <c r="AS115" s="69"/>
      <c r="AU115" s="50"/>
      <c r="AW115" s="50"/>
      <c r="AX115" s="24"/>
    </row>
    <row r="116" spans="2:50" s="23" customFormat="1" x14ac:dyDescent="0.2">
      <c r="B116" s="89">
        <v>11</v>
      </c>
      <c r="C116" s="93" t="s">
        <v>100</v>
      </c>
      <c r="D116" s="93" t="s">
        <v>209</v>
      </c>
      <c r="E116" s="93"/>
      <c r="F116" s="93"/>
      <c r="G116" s="93" t="s">
        <v>37</v>
      </c>
      <c r="H116" s="89" t="s">
        <v>31</v>
      </c>
      <c r="I116" s="126" t="str">
        <f>'[1]HQA - BASE UNIT TYPE'!$B$44</f>
        <v>(L2) 2 Bed -  End Terrace (2 st)</v>
      </c>
      <c r="J116" s="122">
        <v>150</v>
      </c>
      <c r="K116" s="62"/>
      <c r="M116" s="76"/>
      <c r="N116" s="52"/>
      <c r="P116" s="50"/>
      <c r="R116" s="50"/>
      <c r="T116" s="50"/>
      <c r="V116" s="50"/>
      <c r="X116" s="50"/>
      <c r="Z116" s="50"/>
      <c r="AB116" s="50"/>
      <c r="AD116" s="50"/>
      <c r="AF116" s="50"/>
      <c r="AH116" s="50"/>
      <c r="AJ116" s="50"/>
      <c r="AL116" s="50"/>
      <c r="AO116" s="50"/>
      <c r="AP116" s="52"/>
      <c r="AQ116" s="52"/>
      <c r="AS116" s="69"/>
      <c r="AU116" s="50"/>
      <c r="AW116" s="50"/>
      <c r="AX116" s="24"/>
    </row>
    <row r="117" spans="2:50" s="23" customFormat="1" x14ac:dyDescent="0.2">
      <c r="B117" s="89">
        <v>12</v>
      </c>
      <c r="C117" s="93" t="s">
        <v>100</v>
      </c>
      <c r="D117" s="93" t="s">
        <v>209</v>
      </c>
      <c r="E117" s="93"/>
      <c r="F117" s="93" t="s">
        <v>60</v>
      </c>
      <c r="G117" s="93" t="s">
        <v>54</v>
      </c>
      <c r="H117" s="89" t="s">
        <v>31</v>
      </c>
      <c r="I117" s="116" t="str">
        <f>'[1]HQA - BASE UNIT TYPE'!$B$22</f>
        <v>(D2) 3 Bed - End Terrace (2 st)</v>
      </c>
      <c r="J117" s="122">
        <v>298</v>
      </c>
      <c r="K117" s="62"/>
      <c r="M117" s="76"/>
      <c r="N117" s="52"/>
      <c r="P117" s="50"/>
      <c r="R117" s="50"/>
      <c r="T117" s="50"/>
      <c r="V117" s="50"/>
      <c r="X117" s="50"/>
      <c r="Z117" s="50"/>
      <c r="AB117" s="50"/>
      <c r="AD117" s="50"/>
      <c r="AF117" s="50"/>
      <c r="AH117" s="50"/>
      <c r="AJ117" s="50"/>
      <c r="AL117" s="50"/>
      <c r="AO117" s="50"/>
      <c r="AP117" s="52"/>
      <c r="AQ117" s="52"/>
      <c r="AS117" s="69"/>
      <c r="AU117" s="50"/>
      <c r="AW117" s="50"/>
      <c r="AX117" s="24"/>
    </row>
    <row r="118" spans="2:50" s="23" customFormat="1" x14ac:dyDescent="0.2">
      <c r="B118" s="89">
        <v>13</v>
      </c>
      <c r="C118" s="93" t="s">
        <v>100</v>
      </c>
      <c r="D118" s="93" t="s">
        <v>209</v>
      </c>
      <c r="E118" s="93"/>
      <c r="F118" s="93"/>
      <c r="G118" s="93" t="s">
        <v>36</v>
      </c>
      <c r="H118" s="89" t="s">
        <v>31</v>
      </c>
      <c r="I118" s="126" t="str">
        <f>'[1]HQA - BASE UNIT TYPE'!$B$44</f>
        <v>(L2) 2 Bed -  End Terrace (2 st)</v>
      </c>
      <c r="J118" s="122">
        <v>148</v>
      </c>
      <c r="K118" s="62"/>
      <c r="M118" s="76"/>
      <c r="N118" s="52"/>
      <c r="P118" s="50"/>
      <c r="R118" s="50"/>
      <c r="T118" s="50"/>
      <c r="V118" s="50"/>
      <c r="X118" s="50"/>
      <c r="Z118" s="50"/>
      <c r="AB118" s="50"/>
      <c r="AD118" s="50"/>
      <c r="AF118" s="50"/>
      <c r="AH118" s="50"/>
      <c r="AJ118" s="50"/>
      <c r="AL118" s="50"/>
      <c r="AO118" s="50"/>
      <c r="AP118" s="52"/>
      <c r="AQ118" s="52"/>
      <c r="AS118" s="69"/>
      <c r="AU118" s="50"/>
      <c r="AW118" s="50"/>
      <c r="AX118" s="24"/>
    </row>
    <row r="119" spans="2:50" s="23" customFormat="1" x14ac:dyDescent="0.2">
      <c r="B119" s="89">
        <v>14</v>
      </c>
      <c r="C119" s="93" t="s">
        <v>100</v>
      </c>
      <c r="D119" s="93" t="s">
        <v>209</v>
      </c>
      <c r="E119" s="93"/>
      <c r="F119" s="93" t="s">
        <v>60</v>
      </c>
      <c r="G119" s="93" t="s">
        <v>54</v>
      </c>
      <c r="H119" s="89" t="s">
        <v>31</v>
      </c>
      <c r="I119" s="117" t="str">
        <f>'[1]HQA - BASE UNIT TYPE'!$B$25</f>
        <v>(E2) 3 Bed - End Terrace (2 st)</v>
      </c>
      <c r="J119" s="122">
        <v>297</v>
      </c>
      <c r="K119" s="62"/>
      <c r="M119" s="76"/>
      <c r="N119" s="52"/>
      <c r="P119" s="50"/>
      <c r="R119" s="50"/>
      <c r="T119" s="50"/>
      <c r="V119" s="50"/>
      <c r="X119" s="50"/>
      <c r="Z119" s="50"/>
      <c r="AB119" s="50"/>
      <c r="AD119" s="50"/>
      <c r="AF119" s="50"/>
      <c r="AH119" s="50"/>
      <c r="AJ119" s="50"/>
      <c r="AL119" s="50"/>
      <c r="AO119" s="50"/>
      <c r="AP119" s="52"/>
      <c r="AQ119" s="52"/>
      <c r="AS119" s="69"/>
      <c r="AU119" s="50"/>
      <c r="AW119" s="50"/>
      <c r="AX119" s="24"/>
    </row>
    <row r="120" spans="2:50" s="23" customFormat="1" x14ac:dyDescent="0.2">
      <c r="B120" s="89">
        <v>15</v>
      </c>
      <c r="C120" s="93" t="s">
        <v>100</v>
      </c>
      <c r="D120" s="93" t="s">
        <v>209</v>
      </c>
      <c r="E120" s="93"/>
      <c r="F120" s="93"/>
      <c r="G120" s="93" t="s">
        <v>36</v>
      </c>
      <c r="H120" s="89" t="s">
        <v>31</v>
      </c>
      <c r="I120" s="126" t="s">
        <v>61</v>
      </c>
      <c r="J120" s="122">
        <v>146</v>
      </c>
      <c r="K120" s="62"/>
      <c r="M120" s="76"/>
      <c r="N120" s="52"/>
      <c r="P120" s="50"/>
      <c r="R120" s="50"/>
      <c r="T120" s="50"/>
      <c r="V120" s="50"/>
      <c r="X120" s="50"/>
      <c r="Z120" s="50"/>
      <c r="AB120" s="50"/>
      <c r="AD120" s="50"/>
      <c r="AF120" s="50"/>
      <c r="AH120" s="50"/>
      <c r="AJ120" s="50"/>
      <c r="AL120" s="50"/>
      <c r="AO120" s="50"/>
      <c r="AP120" s="52"/>
      <c r="AQ120" s="52"/>
      <c r="AS120" s="69"/>
      <c r="AU120" s="50"/>
      <c r="AW120" s="50"/>
      <c r="AX120" s="24"/>
    </row>
    <row r="121" spans="2:50" s="23" customFormat="1" x14ac:dyDescent="0.2">
      <c r="B121" s="89">
        <v>16</v>
      </c>
      <c r="C121" s="93" t="s">
        <v>100</v>
      </c>
      <c r="D121" s="93" t="s">
        <v>209</v>
      </c>
      <c r="E121" s="93"/>
      <c r="F121" s="93" t="s">
        <v>60</v>
      </c>
      <c r="G121" s="93" t="s">
        <v>54</v>
      </c>
      <c r="H121" s="89" t="s">
        <v>31</v>
      </c>
      <c r="I121" s="117" t="str">
        <f>'[1]HQA - BASE UNIT TYPE'!$B$24</f>
        <v>(E1) 3 Bed - Mid Terrace (2 st)</v>
      </c>
      <c r="J121" s="122">
        <v>296</v>
      </c>
      <c r="K121" s="62"/>
      <c r="M121" s="76"/>
      <c r="N121" s="52"/>
      <c r="P121" s="50"/>
      <c r="R121" s="50"/>
      <c r="T121" s="50"/>
      <c r="V121" s="50"/>
      <c r="X121" s="50"/>
      <c r="Z121" s="50"/>
      <c r="AB121" s="50"/>
      <c r="AD121" s="50"/>
      <c r="AF121" s="50"/>
      <c r="AH121" s="50"/>
      <c r="AJ121" s="50"/>
      <c r="AL121" s="50"/>
      <c r="AO121" s="50"/>
      <c r="AP121" s="52"/>
      <c r="AQ121" s="52"/>
      <c r="AS121" s="69"/>
      <c r="AU121" s="50"/>
      <c r="AW121" s="50"/>
      <c r="AX121" s="24"/>
    </row>
    <row r="122" spans="2:50" s="23" customFormat="1" x14ac:dyDescent="0.2">
      <c r="B122" s="89">
        <v>17</v>
      </c>
      <c r="C122" s="93" t="s">
        <v>100</v>
      </c>
      <c r="D122" s="93" t="s">
        <v>209</v>
      </c>
      <c r="E122" s="93"/>
      <c r="F122" s="93"/>
      <c r="G122" s="93" t="s">
        <v>36</v>
      </c>
      <c r="H122" s="89" t="s">
        <v>31</v>
      </c>
      <c r="I122" s="126" t="s">
        <v>61</v>
      </c>
      <c r="J122" s="122">
        <v>144</v>
      </c>
      <c r="K122" s="62"/>
      <c r="M122" s="76"/>
      <c r="N122" s="52"/>
      <c r="P122" s="50"/>
      <c r="R122" s="50"/>
      <c r="T122" s="50"/>
      <c r="V122" s="50"/>
      <c r="X122" s="50"/>
      <c r="Z122" s="50"/>
      <c r="AB122" s="50"/>
      <c r="AD122" s="50"/>
      <c r="AF122" s="50"/>
      <c r="AH122" s="50"/>
      <c r="AJ122" s="50"/>
      <c r="AL122" s="50"/>
      <c r="AO122" s="50"/>
      <c r="AP122" s="52"/>
      <c r="AQ122" s="52"/>
      <c r="AS122" s="69"/>
      <c r="AU122" s="50"/>
      <c r="AW122" s="50"/>
      <c r="AX122" s="24"/>
    </row>
    <row r="123" spans="2:50" s="23" customFormat="1" x14ac:dyDescent="0.2">
      <c r="B123" s="89">
        <v>18</v>
      </c>
      <c r="C123" s="93" t="s">
        <v>100</v>
      </c>
      <c r="D123" s="93" t="s">
        <v>209</v>
      </c>
      <c r="E123" s="93"/>
      <c r="F123" s="93" t="s">
        <v>60</v>
      </c>
      <c r="G123" s="93" t="s">
        <v>54</v>
      </c>
      <c r="H123" s="89" t="s">
        <v>31</v>
      </c>
      <c r="I123" s="117" t="str">
        <f>'[1]HQA - BASE UNIT TYPE'!$B$25</f>
        <v>(E2) 3 Bed - End Terrace (2 st)</v>
      </c>
      <c r="J123" s="122">
        <v>295</v>
      </c>
      <c r="K123" s="62"/>
      <c r="M123" s="76"/>
      <c r="N123" s="52"/>
      <c r="P123" s="50"/>
      <c r="R123" s="50"/>
      <c r="T123" s="50"/>
      <c r="V123" s="50"/>
      <c r="X123" s="50"/>
      <c r="Z123" s="50"/>
      <c r="AB123" s="50"/>
      <c r="AD123" s="50"/>
      <c r="AF123" s="50"/>
      <c r="AH123" s="50"/>
      <c r="AJ123" s="50"/>
      <c r="AL123" s="50"/>
      <c r="AO123" s="50"/>
      <c r="AP123" s="52"/>
      <c r="AQ123" s="52"/>
      <c r="AS123" s="69"/>
      <c r="AU123" s="50"/>
      <c r="AW123" s="50"/>
      <c r="AX123" s="24"/>
    </row>
    <row r="124" spans="2:50" s="23" customFormat="1" x14ac:dyDescent="0.2">
      <c r="B124" s="89">
        <v>19</v>
      </c>
      <c r="C124" s="93" t="s">
        <v>100</v>
      </c>
      <c r="D124" s="93" t="s">
        <v>209</v>
      </c>
      <c r="E124" s="93"/>
      <c r="F124" s="93"/>
      <c r="G124" s="93" t="s">
        <v>36</v>
      </c>
      <c r="H124" s="89" t="s">
        <v>31</v>
      </c>
      <c r="I124" s="126" t="s">
        <v>61</v>
      </c>
      <c r="J124" s="122">
        <v>142</v>
      </c>
      <c r="K124" s="62"/>
      <c r="M124" s="76"/>
      <c r="N124" s="52"/>
      <c r="P124" s="50"/>
      <c r="R124" s="50"/>
      <c r="T124" s="50"/>
      <c r="V124" s="50"/>
      <c r="X124" s="50"/>
      <c r="Z124" s="50"/>
      <c r="AB124" s="50"/>
      <c r="AD124" s="50"/>
      <c r="AF124" s="50"/>
      <c r="AH124" s="50"/>
      <c r="AJ124" s="50"/>
      <c r="AL124" s="50"/>
      <c r="AO124" s="50"/>
      <c r="AP124" s="52"/>
      <c r="AQ124" s="52"/>
      <c r="AS124" s="69"/>
      <c r="AU124" s="50"/>
      <c r="AW124" s="50"/>
      <c r="AX124" s="24"/>
    </row>
    <row r="125" spans="2:50" s="23" customFormat="1" x14ac:dyDescent="0.2">
      <c r="B125" s="89">
        <v>21</v>
      </c>
      <c r="C125" s="93" t="s">
        <v>100</v>
      </c>
      <c r="D125" s="93" t="s">
        <v>209</v>
      </c>
      <c r="E125" s="93"/>
      <c r="F125" s="93"/>
      <c r="G125" s="93" t="s">
        <v>54</v>
      </c>
      <c r="H125" s="89" t="s">
        <v>31</v>
      </c>
      <c r="I125" s="126" t="s">
        <v>61</v>
      </c>
      <c r="J125" s="122">
        <v>140</v>
      </c>
      <c r="K125" s="62"/>
      <c r="M125" s="76"/>
      <c r="N125" s="52"/>
      <c r="P125" s="50"/>
      <c r="R125" s="50"/>
      <c r="T125" s="50"/>
      <c r="V125" s="50"/>
      <c r="X125" s="50"/>
      <c r="Z125" s="50"/>
      <c r="AB125" s="50"/>
      <c r="AD125" s="50"/>
      <c r="AF125" s="50"/>
      <c r="AH125" s="50"/>
      <c r="AJ125" s="50"/>
      <c r="AL125" s="50"/>
      <c r="AO125" s="50"/>
      <c r="AP125" s="52"/>
      <c r="AQ125" s="52"/>
      <c r="AS125" s="69"/>
      <c r="AU125" s="50"/>
      <c r="AW125" s="50"/>
      <c r="AX125" s="24"/>
    </row>
    <row r="126" spans="2:50" s="23" customFormat="1" x14ac:dyDescent="0.2">
      <c r="B126" s="89">
        <v>23</v>
      </c>
      <c r="C126" s="93" t="s">
        <v>100</v>
      </c>
      <c r="D126" s="93" t="s">
        <v>209</v>
      </c>
      <c r="E126" s="93"/>
      <c r="F126" s="93"/>
      <c r="G126" s="93" t="s">
        <v>36</v>
      </c>
      <c r="H126" s="89" t="s">
        <v>31</v>
      </c>
      <c r="I126" s="126" t="str">
        <f>'[1]HQA - BASE UNIT TYPE'!$B$46</f>
        <v>(L3) 2 Bed -  End Terrace (2 st)</v>
      </c>
      <c r="J126" s="122">
        <v>138</v>
      </c>
      <c r="K126" s="62"/>
      <c r="M126" s="76"/>
      <c r="N126" s="52"/>
      <c r="P126" s="50"/>
      <c r="R126" s="50"/>
      <c r="T126" s="50"/>
      <c r="V126" s="50"/>
      <c r="X126" s="50"/>
      <c r="Z126" s="50"/>
      <c r="AB126" s="50"/>
      <c r="AD126" s="50"/>
      <c r="AF126" s="50"/>
      <c r="AH126" s="50"/>
      <c r="AJ126" s="50"/>
      <c r="AL126" s="50"/>
      <c r="AO126" s="50"/>
      <c r="AP126" s="52"/>
      <c r="AQ126" s="52"/>
      <c r="AS126" s="69"/>
      <c r="AU126" s="50"/>
      <c r="AW126" s="50"/>
      <c r="AX126" s="24"/>
    </row>
    <row r="127" spans="2:50" s="131" customFormat="1" x14ac:dyDescent="0.2">
      <c r="B127" s="127"/>
      <c r="C127" s="127"/>
      <c r="D127" s="127"/>
      <c r="E127" s="128"/>
      <c r="F127" s="128"/>
      <c r="G127" s="128"/>
      <c r="H127" s="127"/>
      <c r="I127" s="129"/>
      <c r="J127" s="127"/>
      <c r="K127" s="130"/>
      <c r="M127" s="132"/>
      <c r="N127" s="133"/>
      <c r="P127" s="134"/>
      <c r="R127" s="134"/>
      <c r="T127" s="134"/>
      <c r="V127" s="134"/>
      <c r="X127" s="134"/>
      <c r="Z127" s="134"/>
      <c r="AB127" s="134"/>
      <c r="AD127" s="134"/>
      <c r="AF127" s="134"/>
      <c r="AH127" s="134"/>
      <c r="AJ127" s="134"/>
      <c r="AL127" s="134"/>
      <c r="AO127" s="134"/>
      <c r="AP127" s="133"/>
      <c r="AQ127" s="133"/>
      <c r="AS127" s="135"/>
      <c r="AU127" s="134"/>
      <c r="AW127" s="134"/>
      <c r="AX127" s="136"/>
    </row>
    <row r="128" spans="2:50" s="15" customFormat="1" x14ac:dyDescent="0.2">
      <c r="B128" s="57">
        <v>1</v>
      </c>
      <c r="C128" s="94" t="s">
        <v>108</v>
      </c>
      <c r="D128" s="94" t="s">
        <v>210</v>
      </c>
      <c r="E128" s="94" t="s">
        <v>34</v>
      </c>
      <c r="F128" s="94" t="s">
        <v>59</v>
      </c>
      <c r="G128" s="94"/>
      <c r="H128" s="57" t="s">
        <v>31</v>
      </c>
      <c r="I128" s="116" t="str">
        <f>'[1]HQA - BASE UNIT TYPE'!$B$22</f>
        <v>(D2) 3 Bed - End Terrace (2 st)</v>
      </c>
      <c r="J128" s="122">
        <v>308</v>
      </c>
      <c r="K128" s="14" t="s">
        <v>12</v>
      </c>
      <c r="L128" s="15" t="e">
        <f>VLOOKUP('MPRN + HQA'!$I128,#REF!,2,FALSE)</f>
        <v>#REF!</v>
      </c>
      <c r="M128" s="75" t="e">
        <f>VLOOKUP('MPRN + HQA'!$I128,#REF!,3,FALSE)</f>
        <v>#REF!</v>
      </c>
      <c r="N128" s="28" t="e">
        <f>VLOOKUP('MPRN + HQA'!$I128,#REF!,4,FALSE)</f>
        <v>#REF!</v>
      </c>
      <c r="O128" s="15" t="e">
        <f>VLOOKUP('MPRN + HQA'!$I128,#REF!,5,FALSE)</f>
        <v>#REF!</v>
      </c>
      <c r="P128" s="41" t="e">
        <f>VLOOKUP('MPRN + HQA'!$I128,#REF!,6,FALSE)</f>
        <v>#REF!</v>
      </c>
      <c r="Q128" s="15" t="e">
        <f>VLOOKUP('MPRN + HQA'!$I128,#REF!,7,FALSE)</f>
        <v>#REF!</v>
      </c>
      <c r="R128" s="41" t="e">
        <f>VLOOKUP('MPRN + HQA'!$I128,#REF!,8,FALSE)</f>
        <v>#REF!</v>
      </c>
      <c r="S128" s="15" t="e">
        <f>VLOOKUP('MPRN + HQA'!$I128,#REF!,9,FALSE)</f>
        <v>#REF!</v>
      </c>
      <c r="T128" s="41" t="e">
        <f>VLOOKUP('MPRN + HQA'!$I128,#REF!,10,FALSE)</f>
        <v>#REF!</v>
      </c>
      <c r="U128" s="15" t="e">
        <f>VLOOKUP('MPRN + HQA'!$I128,#REF!,11,FALSE)</f>
        <v>#REF!</v>
      </c>
      <c r="V128" s="41" t="e">
        <f>VLOOKUP('MPRN + HQA'!$I128,#REF!,12,FALSE)</f>
        <v>#REF!</v>
      </c>
      <c r="W128" s="15" t="e">
        <f>VLOOKUP('MPRN + HQA'!$I128,#REF!,13,FALSE)</f>
        <v>#REF!</v>
      </c>
      <c r="X128" s="41" t="e">
        <f>VLOOKUP('MPRN + HQA'!$I128,#REF!,14,FALSE)</f>
        <v>#REF!</v>
      </c>
      <c r="Y128" s="15" t="e">
        <f>VLOOKUP('MPRN + HQA'!$I128,#REF!,15,FALSE)</f>
        <v>#REF!</v>
      </c>
      <c r="Z128" s="41" t="e">
        <f>VLOOKUP('MPRN + HQA'!$I128,#REF!,16,FALSE)</f>
        <v>#REF!</v>
      </c>
      <c r="AA128" s="15" t="e">
        <f>VLOOKUP('MPRN + HQA'!$I128,#REF!,17,FALSE)</f>
        <v>#REF!</v>
      </c>
      <c r="AB128" s="41" t="e">
        <f>VLOOKUP('MPRN + HQA'!$I128,#REF!,18,FALSE)</f>
        <v>#REF!</v>
      </c>
      <c r="AC128" s="15" t="e">
        <f>VLOOKUP('MPRN + HQA'!$I128,#REF!,19,FALSE)</f>
        <v>#REF!</v>
      </c>
      <c r="AD128" s="41" t="e">
        <f>VLOOKUP('MPRN + HQA'!$I128,#REF!,20,FALSE)</f>
        <v>#REF!</v>
      </c>
      <c r="AE128" s="15" t="e">
        <f>VLOOKUP('MPRN + HQA'!$I128,#REF!,21,FALSE)</f>
        <v>#REF!</v>
      </c>
      <c r="AF128" s="41" t="e">
        <f>VLOOKUP('MPRN + HQA'!$I128,#REF!,22,FALSE)</f>
        <v>#REF!</v>
      </c>
      <c r="AG128" s="15" t="e">
        <f>VLOOKUP('MPRN + HQA'!$I128,#REF!,23,FALSE)</f>
        <v>#REF!</v>
      </c>
      <c r="AH128" s="41" t="e">
        <f>VLOOKUP('MPRN + HQA'!$I128,#REF!,24,FALSE)</f>
        <v>#REF!</v>
      </c>
      <c r="AI128" s="15" t="e">
        <f>VLOOKUP('MPRN + HQA'!$I128,#REF!,25,FALSE)</f>
        <v>#REF!</v>
      </c>
      <c r="AJ128" s="41" t="e">
        <f>VLOOKUP('MPRN + HQA'!$I128,#REF!,26,FALSE)</f>
        <v>#REF!</v>
      </c>
      <c r="AK128" s="15" t="e">
        <f>VLOOKUP('MPRN + HQA'!$I128,#REF!,27,FALSE)</f>
        <v>#REF!</v>
      </c>
      <c r="AL128" s="41" t="e">
        <f>VLOOKUP('MPRN + HQA'!$I128,#REF!,28,FALSE)</f>
        <v>#REF!</v>
      </c>
      <c r="AM128" s="15" t="e">
        <f>VLOOKUP('MPRN + HQA'!$I128,#REF!,29,FALSE)</f>
        <v>#REF!</v>
      </c>
      <c r="AN128" s="15" t="e">
        <f>VLOOKUP('MPRN + HQA'!$I128,#REF!,30,FALSE)</f>
        <v>#REF!</v>
      </c>
      <c r="AO128" s="41" t="e">
        <f>VLOOKUP('MPRN + HQA'!$I128,#REF!,31,FALSE)</f>
        <v>#REF!</v>
      </c>
      <c r="AP128" s="28" t="e">
        <f>VLOOKUP('MPRN + HQA'!$I128,#REF!,32,FALSE)</f>
        <v>#REF!</v>
      </c>
      <c r="AQ128" s="28" t="e">
        <f>VLOOKUP('MPRN + HQA'!$I128,#REF!,33,FALSE)</f>
        <v>#REF!</v>
      </c>
      <c r="AR128" s="15">
        <v>72.3</v>
      </c>
      <c r="AS128" s="68" t="e">
        <f>VLOOKUP('MPRN + HQA'!$I128,#REF!,35,FALSE)</f>
        <v>#REF!</v>
      </c>
      <c r="AT128" s="15" t="e">
        <f>VLOOKUP('MPRN + HQA'!$I128,#REF!,36,FALSE)</f>
        <v>#REF!</v>
      </c>
      <c r="AU128" s="41" t="e">
        <f>VLOOKUP('MPRN + HQA'!$I128,#REF!,37,FALSE)</f>
        <v>#REF!</v>
      </c>
      <c r="AV128" s="15" t="e">
        <f>VLOOKUP('MPRN + HQA'!$I128,#REF!,38,FALSE)</f>
        <v>#REF!</v>
      </c>
      <c r="AW128" s="41" t="e">
        <f>VLOOKUP('MPRN + HQA'!$I128,#REF!,39,FALSE)</f>
        <v>#REF!</v>
      </c>
      <c r="AX128" s="29"/>
    </row>
    <row r="129" spans="2:50" s="30" customFormat="1" x14ac:dyDescent="0.2">
      <c r="B129" s="57">
        <v>2</v>
      </c>
      <c r="C129" s="94" t="s">
        <v>108</v>
      </c>
      <c r="D129" s="94" t="s">
        <v>210</v>
      </c>
      <c r="E129" s="94"/>
      <c r="F129" s="94" t="s">
        <v>58</v>
      </c>
      <c r="G129" s="94"/>
      <c r="H129" s="57" t="s">
        <v>31</v>
      </c>
      <c r="I129" s="116" t="str">
        <f>'[1]HQA - BASE UNIT TYPE'!$B$22</f>
        <v>(D2) 3 Bed - End Terrace (2 st)</v>
      </c>
      <c r="J129" s="122">
        <v>372</v>
      </c>
      <c r="K129" s="61" t="s">
        <v>11</v>
      </c>
      <c r="L129" s="30" t="e">
        <f>VLOOKUP('MPRN + HQA'!$I129,#REF!,2,FALSE)</f>
        <v>#REF!</v>
      </c>
      <c r="M129" s="74" t="e">
        <f>VLOOKUP('MPRN + HQA'!$I129,#REF!,3,FALSE)</f>
        <v>#REF!</v>
      </c>
      <c r="N129" s="51" t="e">
        <f>VLOOKUP('MPRN + HQA'!$I129,#REF!,4,FALSE)</f>
        <v>#REF!</v>
      </c>
      <c r="O129" s="30" t="e">
        <f>VLOOKUP('MPRN + HQA'!$I129,#REF!,5,FALSE)</f>
        <v>#REF!</v>
      </c>
      <c r="P129" s="48" t="e">
        <f>VLOOKUP('MPRN + HQA'!$I129,#REF!,6,FALSE)</f>
        <v>#REF!</v>
      </c>
      <c r="Q129" s="30" t="e">
        <f>VLOOKUP('MPRN + HQA'!$I129,#REF!,7,FALSE)</f>
        <v>#REF!</v>
      </c>
      <c r="R129" s="48" t="e">
        <f>VLOOKUP('MPRN + HQA'!$I129,#REF!,8,FALSE)</f>
        <v>#REF!</v>
      </c>
      <c r="S129" s="30" t="e">
        <f>VLOOKUP('MPRN + HQA'!$I129,#REF!,9,FALSE)</f>
        <v>#REF!</v>
      </c>
      <c r="T129" s="48" t="e">
        <f>VLOOKUP('MPRN + HQA'!$I129,#REF!,10,FALSE)</f>
        <v>#REF!</v>
      </c>
      <c r="U129" s="30" t="e">
        <f>VLOOKUP('MPRN + HQA'!$I129,#REF!,11,FALSE)</f>
        <v>#REF!</v>
      </c>
      <c r="V129" s="48" t="e">
        <f>VLOOKUP('MPRN + HQA'!$I129,#REF!,12,FALSE)</f>
        <v>#REF!</v>
      </c>
      <c r="W129" s="30" t="e">
        <f>VLOOKUP('MPRN + HQA'!$I129,#REF!,13,FALSE)</f>
        <v>#REF!</v>
      </c>
      <c r="X129" s="48" t="e">
        <f>VLOOKUP('MPRN + HQA'!$I129,#REF!,14,FALSE)</f>
        <v>#REF!</v>
      </c>
      <c r="Y129" s="30" t="e">
        <f>VLOOKUP('MPRN + HQA'!$I129,#REF!,15,FALSE)</f>
        <v>#REF!</v>
      </c>
      <c r="Z129" s="48" t="e">
        <f>VLOOKUP('MPRN + HQA'!$I129,#REF!,16,FALSE)</f>
        <v>#REF!</v>
      </c>
      <c r="AA129" s="30" t="e">
        <f>VLOOKUP('MPRN + HQA'!$I129,#REF!,17,FALSE)</f>
        <v>#REF!</v>
      </c>
      <c r="AB129" s="48" t="e">
        <f>VLOOKUP('MPRN + HQA'!$I129,#REF!,18,FALSE)</f>
        <v>#REF!</v>
      </c>
      <c r="AC129" s="30" t="e">
        <f>VLOOKUP('MPRN + HQA'!$I129,#REF!,19,FALSE)</f>
        <v>#REF!</v>
      </c>
      <c r="AD129" s="48" t="e">
        <f>VLOOKUP('MPRN + HQA'!$I129,#REF!,20,FALSE)</f>
        <v>#REF!</v>
      </c>
      <c r="AE129" s="30" t="e">
        <f>VLOOKUP('MPRN + HQA'!$I129,#REF!,21,FALSE)</f>
        <v>#REF!</v>
      </c>
      <c r="AF129" s="48" t="e">
        <f>VLOOKUP('MPRN + HQA'!$I129,#REF!,22,FALSE)</f>
        <v>#REF!</v>
      </c>
      <c r="AG129" s="30" t="e">
        <f>VLOOKUP('MPRN + HQA'!$I129,#REF!,23,FALSE)</f>
        <v>#REF!</v>
      </c>
      <c r="AH129" s="48" t="e">
        <f>VLOOKUP('MPRN + HQA'!$I129,#REF!,24,FALSE)</f>
        <v>#REF!</v>
      </c>
      <c r="AI129" s="30" t="e">
        <f>VLOOKUP('MPRN + HQA'!$I129,#REF!,25,FALSE)</f>
        <v>#REF!</v>
      </c>
      <c r="AJ129" s="48" t="e">
        <f>VLOOKUP('MPRN + HQA'!$I129,#REF!,26,FALSE)</f>
        <v>#REF!</v>
      </c>
      <c r="AK129" s="30" t="e">
        <f>VLOOKUP('MPRN + HQA'!$I129,#REF!,27,FALSE)</f>
        <v>#REF!</v>
      </c>
      <c r="AL129" s="48" t="e">
        <f>VLOOKUP('MPRN + HQA'!$I129,#REF!,28,FALSE)</f>
        <v>#REF!</v>
      </c>
      <c r="AM129" s="30" t="e">
        <f>VLOOKUP('MPRN + HQA'!$I129,#REF!,29,FALSE)</f>
        <v>#REF!</v>
      </c>
      <c r="AN129" s="30" t="e">
        <f>VLOOKUP('MPRN + HQA'!$I129,#REF!,30,FALSE)</f>
        <v>#REF!</v>
      </c>
      <c r="AO129" s="48" t="e">
        <f>VLOOKUP('MPRN + HQA'!$I129,#REF!,31,FALSE)</f>
        <v>#REF!</v>
      </c>
      <c r="AP129" s="51" t="e">
        <f>VLOOKUP('MPRN + HQA'!$I129,#REF!,32,FALSE)</f>
        <v>#REF!</v>
      </c>
      <c r="AQ129" s="51" t="e">
        <f>VLOOKUP('MPRN + HQA'!$I129,#REF!,33,FALSE)</f>
        <v>#REF!</v>
      </c>
      <c r="AR129" s="30">
        <v>60.5</v>
      </c>
      <c r="AS129" s="67" t="e">
        <f>VLOOKUP('MPRN + HQA'!$I129,#REF!,35,FALSE)</f>
        <v>#REF!</v>
      </c>
      <c r="AT129" s="30" t="e">
        <f>VLOOKUP('MPRN + HQA'!$I129,#REF!,36,FALSE)</f>
        <v>#REF!</v>
      </c>
      <c r="AU129" s="48" t="e">
        <f>VLOOKUP('MPRN + HQA'!$I129,#REF!,37,FALSE)</f>
        <v>#REF!</v>
      </c>
      <c r="AV129" s="30" t="e">
        <f>VLOOKUP('MPRN + HQA'!$I129,#REF!,38,FALSE)</f>
        <v>#REF!</v>
      </c>
      <c r="AW129" s="48" t="e">
        <f>VLOOKUP('MPRN + HQA'!$I129,#REF!,39,FALSE)</f>
        <v>#REF!</v>
      </c>
      <c r="AX129" s="49"/>
    </row>
    <row r="130" spans="2:50" s="30" customFormat="1" x14ac:dyDescent="0.2">
      <c r="B130" s="57">
        <v>3</v>
      </c>
      <c r="C130" s="94" t="s">
        <v>108</v>
      </c>
      <c r="D130" s="94" t="s">
        <v>210</v>
      </c>
      <c r="E130" s="94"/>
      <c r="F130" s="94" t="s">
        <v>59</v>
      </c>
      <c r="G130" s="94"/>
      <c r="H130" s="57" t="s">
        <v>31</v>
      </c>
      <c r="I130" s="116" t="str">
        <f>'[1]HQA - BASE UNIT TYPE'!$B$21</f>
        <v>(D1) 3 Bed - Mid Terrace (2 st)</v>
      </c>
      <c r="J130" s="122">
        <v>309</v>
      </c>
      <c r="K130" s="61" t="s">
        <v>11</v>
      </c>
      <c r="L130" s="30" t="e">
        <f>VLOOKUP('MPRN + HQA'!$I130,#REF!,2,FALSE)</f>
        <v>#REF!</v>
      </c>
      <c r="M130" s="74" t="e">
        <f>VLOOKUP('MPRN + HQA'!$I130,#REF!,3,FALSE)</f>
        <v>#REF!</v>
      </c>
      <c r="N130" s="51" t="e">
        <f>VLOOKUP('MPRN + HQA'!$I130,#REF!,4,FALSE)</f>
        <v>#REF!</v>
      </c>
      <c r="O130" s="30" t="e">
        <f>VLOOKUP('MPRN + HQA'!$I130,#REF!,5,FALSE)</f>
        <v>#REF!</v>
      </c>
      <c r="P130" s="48" t="e">
        <f>VLOOKUP('MPRN + HQA'!$I130,#REF!,6,FALSE)</f>
        <v>#REF!</v>
      </c>
      <c r="Q130" s="30" t="e">
        <f>VLOOKUP('MPRN + HQA'!$I130,#REF!,7,FALSE)</f>
        <v>#REF!</v>
      </c>
      <c r="R130" s="48" t="e">
        <f>VLOOKUP('MPRN + HQA'!$I130,#REF!,8,FALSE)</f>
        <v>#REF!</v>
      </c>
      <c r="S130" s="30" t="e">
        <f>VLOOKUP('MPRN + HQA'!$I130,#REF!,9,FALSE)</f>
        <v>#REF!</v>
      </c>
      <c r="T130" s="48" t="e">
        <f>VLOOKUP('MPRN + HQA'!$I130,#REF!,10,FALSE)</f>
        <v>#REF!</v>
      </c>
      <c r="U130" s="30" t="e">
        <f>VLOOKUP('MPRN + HQA'!$I130,#REF!,11,FALSE)</f>
        <v>#REF!</v>
      </c>
      <c r="V130" s="48" t="e">
        <f>VLOOKUP('MPRN + HQA'!$I130,#REF!,12,FALSE)</f>
        <v>#REF!</v>
      </c>
      <c r="W130" s="30" t="e">
        <f>VLOOKUP('MPRN + HQA'!$I130,#REF!,13,FALSE)</f>
        <v>#REF!</v>
      </c>
      <c r="X130" s="48" t="e">
        <f>VLOOKUP('MPRN + HQA'!$I130,#REF!,14,FALSE)</f>
        <v>#REF!</v>
      </c>
      <c r="Y130" s="30" t="e">
        <f>VLOOKUP('MPRN + HQA'!$I130,#REF!,15,FALSE)</f>
        <v>#REF!</v>
      </c>
      <c r="Z130" s="48" t="e">
        <f>VLOOKUP('MPRN + HQA'!$I130,#REF!,16,FALSE)</f>
        <v>#REF!</v>
      </c>
      <c r="AA130" s="30" t="e">
        <f>VLOOKUP('MPRN + HQA'!$I130,#REF!,17,FALSE)</f>
        <v>#REF!</v>
      </c>
      <c r="AB130" s="48" t="e">
        <f>VLOOKUP('MPRN + HQA'!$I130,#REF!,18,FALSE)</f>
        <v>#REF!</v>
      </c>
      <c r="AC130" s="30" t="e">
        <f>VLOOKUP('MPRN + HQA'!$I130,#REF!,19,FALSE)</f>
        <v>#REF!</v>
      </c>
      <c r="AD130" s="48" t="e">
        <f>VLOOKUP('MPRN + HQA'!$I130,#REF!,20,FALSE)</f>
        <v>#REF!</v>
      </c>
      <c r="AE130" s="30" t="e">
        <f>VLOOKUP('MPRN + HQA'!$I130,#REF!,21,FALSE)</f>
        <v>#REF!</v>
      </c>
      <c r="AF130" s="48" t="e">
        <f>VLOOKUP('MPRN + HQA'!$I130,#REF!,22,FALSE)</f>
        <v>#REF!</v>
      </c>
      <c r="AG130" s="30" t="e">
        <f>VLOOKUP('MPRN + HQA'!$I130,#REF!,23,FALSE)</f>
        <v>#REF!</v>
      </c>
      <c r="AH130" s="48" t="e">
        <f>VLOOKUP('MPRN + HQA'!$I130,#REF!,24,FALSE)</f>
        <v>#REF!</v>
      </c>
      <c r="AI130" s="30" t="e">
        <f>VLOOKUP('MPRN + HQA'!$I130,#REF!,25,FALSE)</f>
        <v>#REF!</v>
      </c>
      <c r="AJ130" s="48" t="e">
        <f>VLOOKUP('MPRN + HQA'!$I130,#REF!,26,FALSE)</f>
        <v>#REF!</v>
      </c>
      <c r="AK130" s="30" t="e">
        <f>VLOOKUP('MPRN + HQA'!$I130,#REF!,27,FALSE)</f>
        <v>#REF!</v>
      </c>
      <c r="AL130" s="48" t="e">
        <f>VLOOKUP('MPRN + HQA'!$I130,#REF!,28,FALSE)</f>
        <v>#REF!</v>
      </c>
      <c r="AM130" s="30" t="e">
        <f>VLOOKUP('MPRN + HQA'!$I130,#REF!,29,FALSE)</f>
        <v>#REF!</v>
      </c>
      <c r="AN130" s="30" t="e">
        <f>VLOOKUP('MPRN + HQA'!$I130,#REF!,30,FALSE)</f>
        <v>#REF!</v>
      </c>
      <c r="AO130" s="48" t="e">
        <f>VLOOKUP('MPRN + HQA'!$I130,#REF!,31,FALSE)</f>
        <v>#REF!</v>
      </c>
      <c r="AP130" s="51" t="e">
        <f>VLOOKUP('MPRN + HQA'!$I130,#REF!,32,FALSE)</f>
        <v>#REF!</v>
      </c>
      <c r="AQ130" s="51" t="e">
        <f>VLOOKUP('MPRN + HQA'!$I130,#REF!,33,FALSE)</f>
        <v>#REF!</v>
      </c>
      <c r="AR130" s="30">
        <v>60.3</v>
      </c>
      <c r="AS130" s="67" t="e">
        <f>VLOOKUP('MPRN + HQA'!$I130,#REF!,35,FALSE)</f>
        <v>#REF!</v>
      </c>
      <c r="AT130" s="30" t="e">
        <f>VLOOKUP('MPRN + HQA'!$I130,#REF!,36,FALSE)</f>
        <v>#REF!</v>
      </c>
      <c r="AU130" s="48" t="e">
        <f>VLOOKUP('MPRN + HQA'!$I130,#REF!,37,FALSE)</f>
        <v>#REF!</v>
      </c>
      <c r="AV130" s="30" t="e">
        <f>VLOOKUP('MPRN + HQA'!$I130,#REF!,38,FALSE)</f>
        <v>#REF!</v>
      </c>
      <c r="AW130" s="48" t="e">
        <f>VLOOKUP('MPRN + HQA'!$I130,#REF!,39,FALSE)</f>
        <v>#REF!</v>
      </c>
      <c r="AX130" s="49"/>
    </row>
    <row r="131" spans="2:50" s="30" customFormat="1" x14ac:dyDescent="0.2">
      <c r="B131" s="57">
        <v>4</v>
      </c>
      <c r="C131" s="94" t="s">
        <v>108</v>
      </c>
      <c r="D131" s="94" t="s">
        <v>210</v>
      </c>
      <c r="E131" s="94"/>
      <c r="F131" s="94" t="s">
        <v>58</v>
      </c>
      <c r="G131" s="94"/>
      <c r="H131" s="57" t="s">
        <v>31</v>
      </c>
      <c r="I131" s="116" t="str">
        <f>'[1]HQA - BASE UNIT TYPE'!$B$21</f>
        <v>(D1) 3 Bed - Mid Terrace (2 st)</v>
      </c>
      <c r="J131" s="122">
        <v>371</v>
      </c>
      <c r="K131" s="61" t="s">
        <v>11</v>
      </c>
      <c r="L131" s="30" t="e">
        <f>VLOOKUP('MPRN + HQA'!$I131,#REF!,2,FALSE)</f>
        <v>#REF!</v>
      </c>
      <c r="M131" s="74" t="e">
        <f>VLOOKUP('MPRN + HQA'!$I131,#REF!,3,FALSE)</f>
        <v>#REF!</v>
      </c>
      <c r="N131" s="51" t="e">
        <f>VLOOKUP('MPRN + HQA'!$I131,#REF!,4,FALSE)</f>
        <v>#REF!</v>
      </c>
      <c r="O131" s="30" t="e">
        <f>VLOOKUP('MPRN + HQA'!$I131,#REF!,5,FALSE)</f>
        <v>#REF!</v>
      </c>
      <c r="P131" s="48" t="e">
        <f>VLOOKUP('MPRN + HQA'!$I131,#REF!,6,FALSE)</f>
        <v>#REF!</v>
      </c>
      <c r="Q131" s="30" t="e">
        <f>VLOOKUP('MPRN + HQA'!$I131,#REF!,7,FALSE)</f>
        <v>#REF!</v>
      </c>
      <c r="R131" s="48" t="e">
        <f>VLOOKUP('MPRN + HQA'!$I131,#REF!,8,FALSE)</f>
        <v>#REF!</v>
      </c>
      <c r="S131" s="30" t="e">
        <f>VLOOKUP('MPRN + HQA'!$I131,#REF!,9,FALSE)</f>
        <v>#REF!</v>
      </c>
      <c r="T131" s="48" t="e">
        <f>VLOOKUP('MPRN + HQA'!$I131,#REF!,10,FALSE)</f>
        <v>#REF!</v>
      </c>
      <c r="U131" s="30" t="e">
        <f>VLOOKUP('MPRN + HQA'!$I131,#REF!,11,FALSE)</f>
        <v>#REF!</v>
      </c>
      <c r="V131" s="48" t="e">
        <f>VLOOKUP('MPRN + HQA'!$I131,#REF!,12,FALSE)</f>
        <v>#REF!</v>
      </c>
      <c r="W131" s="30" t="e">
        <f>VLOOKUP('MPRN + HQA'!$I131,#REF!,13,FALSE)</f>
        <v>#REF!</v>
      </c>
      <c r="X131" s="48" t="e">
        <f>VLOOKUP('MPRN + HQA'!$I131,#REF!,14,FALSE)</f>
        <v>#REF!</v>
      </c>
      <c r="Y131" s="30" t="e">
        <f>VLOOKUP('MPRN + HQA'!$I131,#REF!,15,FALSE)</f>
        <v>#REF!</v>
      </c>
      <c r="Z131" s="48" t="e">
        <f>VLOOKUP('MPRN + HQA'!$I131,#REF!,16,FALSE)</f>
        <v>#REF!</v>
      </c>
      <c r="AA131" s="30" t="e">
        <f>VLOOKUP('MPRN + HQA'!$I131,#REF!,17,FALSE)</f>
        <v>#REF!</v>
      </c>
      <c r="AB131" s="48" t="e">
        <f>VLOOKUP('MPRN + HQA'!$I131,#REF!,18,FALSE)</f>
        <v>#REF!</v>
      </c>
      <c r="AC131" s="30" t="e">
        <f>VLOOKUP('MPRN + HQA'!$I131,#REF!,19,FALSE)</f>
        <v>#REF!</v>
      </c>
      <c r="AD131" s="48" t="e">
        <f>VLOOKUP('MPRN + HQA'!$I131,#REF!,20,FALSE)</f>
        <v>#REF!</v>
      </c>
      <c r="AE131" s="30" t="e">
        <f>VLOOKUP('MPRN + HQA'!$I131,#REF!,21,FALSE)</f>
        <v>#REF!</v>
      </c>
      <c r="AF131" s="48" t="e">
        <f>VLOOKUP('MPRN + HQA'!$I131,#REF!,22,FALSE)</f>
        <v>#REF!</v>
      </c>
      <c r="AG131" s="30" t="e">
        <f>VLOOKUP('MPRN + HQA'!$I131,#REF!,23,FALSE)</f>
        <v>#REF!</v>
      </c>
      <c r="AH131" s="48" t="e">
        <f>VLOOKUP('MPRN + HQA'!$I131,#REF!,24,FALSE)</f>
        <v>#REF!</v>
      </c>
      <c r="AI131" s="30" t="e">
        <f>VLOOKUP('MPRN + HQA'!$I131,#REF!,25,FALSE)</f>
        <v>#REF!</v>
      </c>
      <c r="AJ131" s="48" t="e">
        <f>VLOOKUP('MPRN + HQA'!$I131,#REF!,26,FALSE)</f>
        <v>#REF!</v>
      </c>
      <c r="AK131" s="30" t="e">
        <f>VLOOKUP('MPRN + HQA'!$I131,#REF!,27,FALSE)</f>
        <v>#REF!</v>
      </c>
      <c r="AL131" s="48" t="e">
        <f>VLOOKUP('MPRN + HQA'!$I131,#REF!,28,FALSE)</f>
        <v>#REF!</v>
      </c>
      <c r="AM131" s="30" t="e">
        <f>VLOOKUP('MPRN + HQA'!$I131,#REF!,29,FALSE)</f>
        <v>#REF!</v>
      </c>
      <c r="AN131" s="30" t="e">
        <f>VLOOKUP('MPRN + HQA'!$I131,#REF!,30,FALSE)</f>
        <v>#REF!</v>
      </c>
      <c r="AO131" s="48" t="e">
        <f>VLOOKUP('MPRN + HQA'!$I131,#REF!,31,FALSE)</f>
        <v>#REF!</v>
      </c>
      <c r="AP131" s="51" t="e">
        <f>VLOOKUP('MPRN + HQA'!$I131,#REF!,32,FALSE)</f>
        <v>#REF!</v>
      </c>
      <c r="AQ131" s="51" t="e">
        <f>VLOOKUP('MPRN + HQA'!$I131,#REF!,33,FALSE)</f>
        <v>#REF!</v>
      </c>
      <c r="AR131" s="30">
        <v>61.3</v>
      </c>
      <c r="AS131" s="67" t="e">
        <f>VLOOKUP('MPRN + HQA'!$I131,#REF!,35,FALSE)</f>
        <v>#REF!</v>
      </c>
      <c r="AT131" s="30" t="e">
        <f>VLOOKUP('MPRN + HQA'!$I131,#REF!,36,FALSE)</f>
        <v>#REF!</v>
      </c>
      <c r="AU131" s="48" t="e">
        <f>VLOOKUP('MPRN + HQA'!$I131,#REF!,37,FALSE)</f>
        <v>#REF!</v>
      </c>
      <c r="AV131" s="30" t="e">
        <f>VLOOKUP('MPRN + HQA'!$I131,#REF!,38,FALSE)</f>
        <v>#REF!</v>
      </c>
      <c r="AW131" s="48" t="e">
        <f>VLOOKUP('MPRN + HQA'!$I131,#REF!,39,FALSE)</f>
        <v>#REF!</v>
      </c>
      <c r="AX131" s="49"/>
    </row>
    <row r="132" spans="2:50" s="30" customFormat="1" x14ac:dyDescent="0.2">
      <c r="B132" s="57">
        <v>5</v>
      </c>
      <c r="C132" s="94" t="s">
        <v>108</v>
      </c>
      <c r="D132" s="94" t="s">
        <v>210</v>
      </c>
      <c r="E132" s="94"/>
      <c r="F132" s="94" t="s">
        <v>59</v>
      </c>
      <c r="G132" s="94"/>
      <c r="H132" s="57" t="s">
        <v>31</v>
      </c>
      <c r="I132" s="116" t="str">
        <f>'[1]HQA - BASE UNIT TYPE'!$B$21</f>
        <v>(D1) 3 Bed - Mid Terrace (2 st)</v>
      </c>
      <c r="J132" s="122">
        <v>310</v>
      </c>
      <c r="K132" s="61" t="s">
        <v>11</v>
      </c>
      <c r="L132" s="30" t="e">
        <f>VLOOKUP('MPRN + HQA'!$I132,#REF!,2,FALSE)</f>
        <v>#REF!</v>
      </c>
      <c r="M132" s="74" t="e">
        <f>VLOOKUP('MPRN + HQA'!$I132,#REF!,3,FALSE)</f>
        <v>#REF!</v>
      </c>
      <c r="N132" s="51" t="e">
        <f>VLOOKUP('MPRN + HQA'!$I132,#REF!,4,FALSE)</f>
        <v>#REF!</v>
      </c>
      <c r="O132" s="30" t="e">
        <f>VLOOKUP('MPRN + HQA'!$I132,#REF!,5,FALSE)</f>
        <v>#REF!</v>
      </c>
      <c r="P132" s="48" t="e">
        <f>VLOOKUP('MPRN + HQA'!$I132,#REF!,6,FALSE)</f>
        <v>#REF!</v>
      </c>
      <c r="Q132" s="30" t="e">
        <f>VLOOKUP('MPRN + HQA'!$I132,#REF!,7,FALSE)</f>
        <v>#REF!</v>
      </c>
      <c r="R132" s="48" t="e">
        <f>VLOOKUP('MPRN + HQA'!$I132,#REF!,8,FALSE)</f>
        <v>#REF!</v>
      </c>
      <c r="S132" s="30" t="e">
        <f>VLOOKUP('MPRN + HQA'!$I132,#REF!,9,FALSE)</f>
        <v>#REF!</v>
      </c>
      <c r="T132" s="48" t="e">
        <f>VLOOKUP('MPRN + HQA'!$I132,#REF!,10,FALSE)</f>
        <v>#REF!</v>
      </c>
      <c r="U132" s="30" t="e">
        <f>VLOOKUP('MPRN + HQA'!$I132,#REF!,11,FALSE)</f>
        <v>#REF!</v>
      </c>
      <c r="V132" s="48" t="e">
        <f>VLOOKUP('MPRN + HQA'!$I132,#REF!,12,FALSE)</f>
        <v>#REF!</v>
      </c>
      <c r="W132" s="30" t="e">
        <f>VLOOKUP('MPRN + HQA'!$I132,#REF!,13,FALSE)</f>
        <v>#REF!</v>
      </c>
      <c r="X132" s="48" t="e">
        <f>VLOOKUP('MPRN + HQA'!$I132,#REF!,14,FALSE)</f>
        <v>#REF!</v>
      </c>
      <c r="Y132" s="30" t="e">
        <f>VLOOKUP('MPRN + HQA'!$I132,#REF!,15,FALSE)</f>
        <v>#REF!</v>
      </c>
      <c r="Z132" s="48" t="e">
        <f>VLOOKUP('MPRN + HQA'!$I132,#REF!,16,FALSE)</f>
        <v>#REF!</v>
      </c>
      <c r="AA132" s="30" t="e">
        <f>VLOOKUP('MPRN + HQA'!$I132,#REF!,17,FALSE)</f>
        <v>#REF!</v>
      </c>
      <c r="AB132" s="48" t="e">
        <f>VLOOKUP('MPRN + HQA'!$I132,#REF!,18,FALSE)</f>
        <v>#REF!</v>
      </c>
      <c r="AC132" s="30" t="e">
        <f>VLOOKUP('MPRN + HQA'!$I132,#REF!,19,FALSE)</f>
        <v>#REF!</v>
      </c>
      <c r="AD132" s="48" t="e">
        <f>VLOOKUP('MPRN + HQA'!$I132,#REF!,20,FALSE)</f>
        <v>#REF!</v>
      </c>
      <c r="AE132" s="30" t="e">
        <f>VLOOKUP('MPRN + HQA'!$I132,#REF!,21,FALSE)</f>
        <v>#REF!</v>
      </c>
      <c r="AF132" s="48" t="e">
        <f>VLOOKUP('MPRN + HQA'!$I132,#REF!,22,FALSE)</f>
        <v>#REF!</v>
      </c>
      <c r="AG132" s="30" t="e">
        <f>VLOOKUP('MPRN + HQA'!$I132,#REF!,23,FALSE)</f>
        <v>#REF!</v>
      </c>
      <c r="AH132" s="48" t="e">
        <f>VLOOKUP('MPRN + HQA'!$I132,#REF!,24,FALSE)</f>
        <v>#REF!</v>
      </c>
      <c r="AI132" s="30" t="e">
        <f>VLOOKUP('MPRN + HQA'!$I132,#REF!,25,FALSE)</f>
        <v>#REF!</v>
      </c>
      <c r="AJ132" s="48" t="e">
        <f>VLOOKUP('MPRN + HQA'!$I132,#REF!,26,FALSE)</f>
        <v>#REF!</v>
      </c>
      <c r="AK132" s="30" t="e">
        <f>VLOOKUP('MPRN + HQA'!$I132,#REF!,27,FALSE)</f>
        <v>#REF!</v>
      </c>
      <c r="AL132" s="48" t="e">
        <f>VLOOKUP('MPRN + HQA'!$I132,#REF!,28,FALSE)</f>
        <v>#REF!</v>
      </c>
      <c r="AM132" s="30" t="e">
        <f>VLOOKUP('MPRN + HQA'!$I132,#REF!,29,FALSE)</f>
        <v>#REF!</v>
      </c>
      <c r="AN132" s="30" t="e">
        <f>VLOOKUP('MPRN + HQA'!$I132,#REF!,30,FALSE)</f>
        <v>#REF!</v>
      </c>
      <c r="AO132" s="48" t="e">
        <f>VLOOKUP('MPRN + HQA'!$I132,#REF!,31,FALSE)</f>
        <v>#REF!</v>
      </c>
      <c r="AP132" s="51" t="e">
        <f>VLOOKUP('MPRN + HQA'!$I132,#REF!,32,FALSE)</f>
        <v>#REF!</v>
      </c>
      <c r="AQ132" s="51" t="e">
        <f>VLOOKUP('MPRN + HQA'!$I132,#REF!,33,FALSE)</f>
        <v>#REF!</v>
      </c>
      <c r="AR132" s="30">
        <v>62.4</v>
      </c>
      <c r="AS132" s="67" t="e">
        <f>VLOOKUP('MPRN + HQA'!$I132,#REF!,35,FALSE)</f>
        <v>#REF!</v>
      </c>
      <c r="AT132" s="30" t="e">
        <f>VLOOKUP('MPRN + HQA'!$I132,#REF!,36,FALSE)</f>
        <v>#REF!</v>
      </c>
      <c r="AU132" s="48" t="e">
        <f>VLOOKUP('MPRN + HQA'!$I132,#REF!,37,FALSE)</f>
        <v>#REF!</v>
      </c>
      <c r="AV132" s="30" t="e">
        <f>VLOOKUP('MPRN + HQA'!$I132,#REF!,38,FALSE)</f>
        <v>#REF!</v>
      </c>
      <c r="AW132" s="48" t="e">
        <f>VLOOKUP('MPRN + HQA'!$I132,#REF!,39,FALSE)</f>
        <v>#REF!</v>
      </c>
      <c r="AX132" s="49"/>
    </row>
    <row r="133" spans="2:50" s="30" customFormat="1" x14ac:dyDescent="0.2">
      <c r="B133" s="57">
        <v>6</v>
      </c>
      <c r="C133" s="94" t="s">
        <v>108</v>
      </c>
      <c r="D133" s="94" t="s">
        <v>210</v>
      </c>
      <c r="E133" s="94"/>
      <c r="F133" s="94" t="s">
        <v>58</v>
      </c>
      <c r="G133" s="94"/>
      <c r="H133" s="57" t="s">
        <v>31</v>
      </c>
      <c r="I133" s="116" t="str">
        <f>'[1]HQA - BASE UNIT TYPE'!$B$21</f>
        <v>(D1) 3 Bed - Mid Terrace (2 st)</v>
      </c>
      <c r="J133" s="122">
        <v>370</v>
      </c>
      <c r="K133" s="61" t="s">
        <v>11</v>
      </c>
      <c r="L133" s="30" t="e">
        <f>VLOOKUP('MPRN + HQA'!$I133,#REF!,2,FALSE)</f>
        <v>#REF!</v>
      </c>
      <c r="M133" s="74" t="e">
        <f>VLOOKUP('MPRN + HQA'!$I133,#REF!,3,FALSE)</f>
        <v>#REF!</v>
      </c>
      <c r="N133" s="51" t="e">
        <f>VLOOKUP('MPRN + HQA'!$I133,#REF!,4,FALSE)</f>
        <v>#REF!</v>
      </c>
      <c r="O133" s="30" t="e">
        <f>VLOOKUP('MPRN + HQA'!$I133,#REF!,5,FALSE)</f>
        <v>#REF!</v>
      </c>
      <c r="P133" s="48" t="e">
        <f>VLOOKUP('MPRN + HQA'!$I133,#REF!,6,FALSE)</f>
        <v>#REF!</v>
      </c>
      <c r="Q133" s="30" t="e">
        <f>VLOOKUP('MPRN + HQA'!$I133,#REF!,7,FALSE)</f>
        <v>#REF!</v>
      </c>
      <c r="R133" s="48" t="e">
        <f>VLOOKUP('MPRN + HQA'!$I133,#REF!,8,FALSE)</f>
        <v>#REF!</v>
      </c>
      <c r="S133" s="30" t="e">
        <f>VLOOKUP('MPRN + HQA'!$I133,#REF!,9,FALSE)</f>
        <v>#REF!</v>
      </c>
      <c r="T133" s="48" t="e">
        <f>VLOOKUP('MPRN + HQA'!$I133,#REF!,10,FALSE)</f>
        <v>#REF!</v>
      </c>
      <c r="U133" s="30" t="e">
        <f>VLOOKUP('MPRN + HQA'!$I133,#REF!,11,FALSE)</f>
        <v>#REF!</v>
      </c>
      <c r="V133" s="48" t="e">
        <f>VLOOKUP('MPRN + HQA'!$I133,#REF!,12,FALSE)</f>
        <v>#REF!</v>
      </c>
      <c r="W133" s="30" t="e">
        <f>VLOOKUP('MPRN + HQA'!$I133,#REF!,13,FALSE)</f>
        <v>#REF!</v>
      </c>
      <c r="X133" s="48" t="e">
        <f>VLOOKUP('MPRN + HQA'!$I133,#REF!,14,FALSE)</f>
        <v>#REF!</v>
      </c>
      <c r="Y133" s="30" t="e">
        <f>VLOOKUP('MPRN + HQA'!$I133,#REF!,15,FALSE)</f>
        <v>#REF!</v>
      </c>
      <c r="Z133" s="48" t="e">
        <f>VLOOKUP('MPRN + HQA'!$I133,#REF!,16,FALSE)</f>
        <v>#REF!</v>
      </c>
      <c r="AA133" s="30" t="e">
        <f>VLOOKUP('MPRN + HQA'!$I133,#REF!,17,FALSE)</f>
        <v>#REF!</v>
      </c>
      <c r="AB133" s="48" t="e">
        <f>VLOOKUP('MPRN + HQA'!$I133,#REF!,18,FALSE)</f>
        <v>#REF!</v>
      </c>
      <c r="AC133" s="30" t="e">
        <f>VLOOKUP('MPRN + HQA'!$I133,#REF!,19,FALSE)</f>
        <v>#REF!</v>
      </c>
      <c r="AD133" s="48" t="e">
        <f>VLOOKUP('MPRN + HQA'!$I133,#REF!,20,FALSE)</f>
        <v>#REF!</v>
      </c>
      <c r="AE133" s="30" t="e">
        <f>VLOOKUP('MPRN + HQA'!$I133,#REF!,21,FALSE)</f>
        <v>#REF!</v>
      </c>
      <c r="AF133" s="48" t="e">
        <f>VLOOKUP('MPRN + HQA'!$I133,#REF!,22,FALSE)</f>
        <v>#REF!</v>
      </c>
      <c r="AG133" s="30" t="e">
        <f>VLOOKUP('MPRN + HQA'!$I133,#REF!,23,FALSE)</f>
        <v>#REF!</v>
      </c>
      <c r="AH133" s="48" t="e">
        <f>VLOOKUP('MPRN + HQA'!$I133,#REF!,24,FALSE)</f>
        <v>#REF!</v>
      </c>
      <c r="AI133" s="30" t="e">
        <f>VLOOKUP('MPRN + HQA'!$I133,#REF!,25,FALSE)</f>
        <v>#REF!</v>
      </c>
      <c r="AJ133" s="48" t="e">
        <f>VLOOKUP('MPRN + HQA'!$I133,#REF!,26,FALSE)</f>
        <v>#REF!</v>
      </c>
      <c r="AK133" s="30" t="e">
        <f>VLOOKUP('MPRN + HQA'!$I133,#REF!,27,FALSE)</f>
        <v>#REF!</v>
      </c>
      <c r="AL133" s="48" t="e">
        <f>VLOOKUP('MPRN + HQA'!$I133,#REF!,28,FALSE)</f>
        <v>#REF!</v>
      </c>
      <c r="AM133" s="30" t="e">
        <f>VLOOKUP('MPRN + HQA'!$I133,#REF!,29,FALSE)</f>
        <v>#REF!</v>
      </c>
      <c r="AN133" s="30" t="e">
        <f>VLOOKUP('MPRN + HQA'!$I133,#REF!,30,FALSE)</f>
        <v>#REF!</v>
      </c>
      <c r="AO133" s="48" t="e">
        <f>VLOOKUP('MPRN + HQA'!$I133,#REF!,31,FALSE)</f>
        <v>#REF!</v>
      </c>
      <c r="AP133" s="51" t="e">
        <f>VLOOKUP('MPRN + HQA'!$I133,#REF!,32,FALSE)</f>
        <v>#REF!</v>
      </c>
      <c r="AQ133" s="51" t="e">
        <f>VLOOKUP('MPRN + HQA'!$I133,#REF!,33,FALSE)</f>
        <v>#REF!</v>
      </c>
      <c r="AR133" s="30">
        <v>63.5</v>
      </c>
      <c r="AS133" s="67" t="e">
        <f>VLOOKUP('MPRN + HQA'!$I133,#REF!,35,FALSE)</f>
        <v>#REF!</v>
      </c>
      <c r="AT133" s="30" t="e">
        <f>VLOOKUP('MPRN + HQA'!$I133,#REF!,36,FALSE)</f>
        <v>#REF!</v>
      </c>
      <c r="AU133" s="48" t="e">
        <f>VLOOKUP('MPRN + HQA'!$I133,#REF!,37,FALSE)</f>
        <v>#REF!</v>
      </c>
      <c r="AV133" s="30" t="e">
        <f>VLOOKUP('MPRN + HQA'!$I133,#REF!,38,FALSE)</f>
        <v>#REF!</v>
      </c>
      <c r="AW133" s="48" t="e">
        <f>VLOOKUP('MPRN + HQA'!$I133,#REF!,39,FALSE)</f>
        <v>#REF!</v>
      </c>
      <c r="AX133" s="49"/>
    </row>
    <row r="134" spans="2:50" s="30" customFormat="1" x14ac:dyDescent="0.2">
      <c r="B134" s="57">
        <v>7</v>
      </c>
      <c r="C134" s="94" t="s">
        <v>108</v>
      </c>
      <c r="D134" s="94" t="s">
        <v>210</v>
      </c>
      <c r="E134" s="94"/>
      <c r="F134" s="94" t="s">
        <v>59</v>
      </c>
      <c r="G134" s="94"/>
      <c r="H134" s="57" t="s">
        <v>31</v>
      </c>
      <c r="I134" s="116" t="str">
        <f>'[1]HQA - BASE UNIT TYPE'!$B$21</f>
        <v>(D1) 3 Bed - Mid Terrace (2 st)</v>
      </c>
      <c r="J134" s="122">
        <v>311</v>
      </c>
      <c r="K134" s="61"/>
      <c r="M134" s="74"/>
      <c r="N134" s="51"/>
      <c r="P134" s="48"/>
      <c r="R134" s="48"/>
      <c r="T134" s="48"/>
      <c r="V134" s="48"/>
      <c r="X134" s="48"/>
      <c r="Z134" s="48"/>
      <c r="AB134" s="48"/>
      <c r="AD134" s="48"/>
      <c r="AF134" s="48"/>
      <c r="AH134" s="48"/>
      <c r="AJ134" s="48"/>
      <c r="AL134" s="48"/>
      <c r="AO134" s="48"/>
      <c r="AP134" s="51"/>
      <c r="AQ134" s="51"/>
      <c r="AS134" s="67"/>
      <c r="AU134" s="48"/>
      <c r="AW134" s="48"/>
      <c r="AX134" s="49"/>
    </row>
    <row r="135" spans="2:50" s="30" customFormat="1" x14ac:dyDescent="0.2">
      <c r="B135" s="57">
        <v>8</v>
      </c>
      <c r="C135" s="94" t="s">
        <v>108</v>
      </c>
      <c r="D135" s="94" t="s">
        <v>210</v>
      </c>
      <c r="E135" s="94"/>
      <c r="F135" s="94" t="s">
        <v>58</v>
      </c>
      <c r="G135" s="94"/>
      <c r="H135" s="57" t="s">
        <v>31</v>
      </c>
      <c r="I135" s="116" t="str">
        <f>'[1]HQA - BASE UNIT TYPE'!$B$21</f>
        <v>(D1) 3 Bed - Mid Terrace (2 st)</v>
      </c>
      <c r="J135" s="122">
        <v>369</v>
      </c>
      <c r="K135" s="61"/>
      <c r="M135" s="74"/>
      <c r="N135" s="51"/>
      <c r="P135" s="48"/>
      <c r="R135" s="48"/>
      <c r="T135" s="48"/>
      <c r="V135" s="48"/>
      <c r="X135" s="48"/>
      <c r="Z135" s="48"/>
      <c r="AB135" s="48"/>
      <c r="AD135" s="48"/>
      <c r="AF135" s="48"/>
      <c r="AH135" s="48"/>
      <c r="AJ135" s="48"/>
      <c r="AL135" s="48"/>
      <c r="AO135" s="48"/>
      <c r="AP135" s="51"/>
      <c r="AQ135" s="51"/>
      <c r="AS135" s="67"/>
      <c r="AU135" s="48"/>
      <c r="AW135" s="48"/>
      <c r="AX135" s="49"/>
    </row>
    <row r="136" spans="2:50" s="30" customFormat="1" x14ac:dyDescent="0.2">
      <c r="B136" s="57">
        <v>9</v>
      </c>
      <c r="C136" s="94" t="s">
        <v>108</v>
      </c>
      <c r="D136" s="94" t="s">
        <v>210</v>
      </c>
      <c r="E136" s="94"/>
      <c r="F136" s="94" t="s">
        <v>59</v>
      </c>
      <c r="G136" s="94"/>
      <c r="H136" s="57" t="s">
        <v>31</v>
      </c>
      <c r="I136" s="116" t="str">
        <f>'[1]HQA - BASE UNIT TYPE'!$B$21</f>
        <v>(D1) 3 Bed - Mid Terrace (2 st)</v>
      </c>
      <c r="J136" s="122">
        <v>312</v>
      </c>
      <c r="K136" s="61"/>
      <c r="M136" s="74"/>
      <c r="N136" s="51"/>
      <c r="P136" s="48"/>
      <c r="R136" s="48"/>
      <c r="T136" s="48"/>
      <c r="V136" s="48"/>
      <c r="X136" s="48"/>
      <c r="Z136" s="48"/>
      <c r="AB136" s="48"/>
      <c r="AD136" s="48"/>
      <c r="AF136" s="48"/>
      <c r="AH136" s="48"/>
      <c r="AJ136" s="48"/>
      <c r="AL136" s="48"/>
      <c r="AO136" s="48"/>
      <c r="AP136" s="51"/>
      <c r="AQ136" s="51"/>
      <c r="AS136" s="67"/>
      <c r="AU136" s="48"/>
      <c r="AW136" s="48"/>
      <c r="AX136" s="49"/>
    </row>
    <row r="137" spans="2:50" s="30" customFormat="1" x14ac:dyDescent="0.2">
      <c r="B137" s="57">
        <v>10</v>
      </c>
      <c r="C137" s="94" t="s">
        <v>108</v>
      </c>
      <c r="D137" s="94" t="s">
        <v>210</v>
      </c>
      <c r="E137" s="94"/>
      <c r="F137" s="94" t="s">
        <v>58</v>
      </c>
      <c r="G137" s="94"/>
      <c r="H137" s="57" t="s">
        <v>31</v>
      </c>
      <c r="I137" s="116" t="str">
        <f>'[1]HQA - BASE UNIT TYPE'!$B$21</f>
        <v>(D1) 3 Bed - Mid Terrace (2 st)</v>
      </c>
      <c r="J137" s="122">
        <v>368</v>
      </c>
      <c r="K137" s="61"/>
      <c r="M137" s="74"/>
      <c r="N137" s="51"/>
      <c r="P137" s="48"/>
      <c r="R137" s="48"/>
      <c r="T137" s="48"/>
      <c r="V137" s="48"/>
      <c r="X137" s="48"/>
      <c r="Z137" s="48"/>
      <c r="AB137" s="48"/>
      <c r="AD137" s="48"/>
      <c r="AF137" s="48"/>
      <c r="AH137" s="48"/>
      <c r="AJ137" s="48"/>
      <c r="AL137" s="48"/>
      <c r="AO137" s="48"/>
      <c r="AP137" s="51"/>
      <c r="AQ137" s="51"/>
      <c r="AS137" s="67"/>
      <c r="AU137" s="48"/>
      <c r="AW137" s="48"/>
      <c r="AX137" s="49"/>
    </row>
    <row r="138" spans="2:50" s="30" customFormat="1" x14ac:dyDescent="0.2">
      <c r="B138" s="57">
        <v>11</v>
      </c>
      <c r="C138" s="94" t="s">
        <v>108</v>
      </c>
      <c r="D138" s="94" t="s">
        <v>210</v>
      </c>
      <c r="E138" s="94"/>
      <c r="F138" s="94" t="s">
        <v>59</v>
      </c>
      <c r="G138" s="94"/>
      <c r="H138" s="57" t="s">
        <v>31</v>
      </c>
      <c r="I138" s="116" t="str">
        <f>'[1]HQA - BASE UNIT TYPE'!$B$22</f>
        <v>(D2) 3 Bed - End Terrace (2 st)</v>
      </c>
      <c r="J138" s="122">
        <v>313</v>
      </c>
      <c r="K138" s="61"/>
      <c r="M138" s="74"/>
      <c r="N138" s="51"/>
      <c r="P138" s="48"/>
      <c r="R138" s="48"/>
      <c r="T138" s="48"/>
      <c r="V138" s="48"/>
      <c r="X138" s="48"/>
      <c r="Z138" s="48"/>
      <c r="AB138" s="48"/>
      <c r="AD138" s="48"/>
      <c r="AF138" s="48"/>
      <c r="AH138" s="48"/>
      <c r="AJ138" s="48"/>
      <c r="AL138" s="48"/>
      <c r="AO138" s="48"/>
      <c r="AP138" s="51"/>
      <c r="AQ138" s="51"/>
      <c r="AS138" s="67"/>
      <c r="AU138" s="48"/>
      <c r="AW138" s="48"/>
      <c r="AX138" s="49"/>
    </row>
    <row r="139" spans="2:50" s="30" customFormat="1" x14ac:dyDescent="0.2">
      <c r="B139" s="57">
        <v>12</v>
      </c>
      <c r="C139" s="94" t="s">
        <v>108</v>
      </c>
      <c r="D139" s="94" t="s">
        <v>210</v>
      </c>
      <c r="E139" s="94"/>
      <c r="F139" s="94" t="s">
        <v>58</v>
      </c>
      <c r="G139" s="94"/>
      <c r="H139" s="57" t="s">
        <v>31</v>
      </c>
      <c r="I139" s="116" t="str">
        <f>'[1]HQA - BASE UNIT TYPE'!$B$21</f>
        <v>(D1) 3 Bed - Mid Terrace (2 st)</v>
      </c>
      <c r="J139" s="122">
        <v>367</v>
      </c>
      <c r="K139" s="61"/>
      <c r="M139" s="74"/>
      <c r="N139" s="51"/>
      <c r="P139" s="48"/>
      <c r="R139" s="48"/>
      <c r="T139" s="48"/>
      <c r="V139" s="48"/>
      <c r="X139" s="48"/>
      <c r="Z139" s="48"/>
      <c r="AB139" s="48"/>
      <c r="AD139" s="48"/>
      <c r="AF139" s="48"/>
      <c r="AH139" s="48"/>
      <c r="AJ139" s="48"/>
      <c r="AL139" s="48"/>
      <c r="AO139" s="48"/>
      <c r="AP139" s="51"/>
      <c r="AQ139" s="51"/>
      <c r="AS139" s="67"/>
      <c r="AU139" s="48"/>
      <c r="AW139" s="48"/>
      <c r="AX139" s="49"/>
    </row>
    <row r="140" spans="2:50" s="30" customFormat="1" x14ac:dyDescent="0.2">
      <c r="B140" s="57">
        <v>13</v>
      </c>
      <c r="C140" s="94" t="s">
        <v>108</v>
      </c>
      <c r="D140" s="94" t="s">
        <v>210</v>
      </c>
      <c r="E140" s="94"/>
      <c r="F140" s="94" t="s">
        <v>59</v>
      </c>
      <c r="G140" s="94"/>
      <c r="H140" s="57" t="s">
        <v>31</v>
      </c>
      <c r="I140" s="117" t="str">
        <f>'[1]HQA - BASE UNIT TYPE'!$B$25</f>
        <v>(E2) 3 Bed - End Terrace (2 st)</v>
      </c>
      <c r="J140" s="122">
        <v>314</v>
      </c>
      <c r="K140" s="61"/>
      <c r="M140" s="74"/>
      <c r="N140" s="51"/>
      <c r="P140" s="48"/>
      <c r="R140" s="48"/>
      <c r="T140" s="48"/>
      <c r="V140" s="48"/>
      <c r="X140" s="48"/>
      <c r="Z140" s="48"/>
      <c r="AB140" s="48"/>
      <c r="AD140" s="48"/>
      <c r="AF140" s="48"/>
      <c r="AH140" s="48"/>
      <c r="AJ140" s="48"/>
      <c r="AL140" s="48"/>
      <c r="AO140" s="48"/>
      <c r="AP140" s="51"/>
      <c r="AQ140" s="51"/>
      <c r="AS140" s="67"/>
      <c r="AU140" s="48"/>
      <c r="AW140" s="48"/>
      <c r="AX140" s="49"/>
    </row>
    <row r="141" spans="2:50" s="30" customFormat="1" x14ac:dyDescent="0.2">
      <c r="B141" s="57">
        <v>14</v>
      </c>
      <c r="C141" s="94" t="s">
        <v>108</v>
      </c>
      <c r="D141" s="94" t="s">
        <v>210</v>
      </c>
      <c r="E141" s="94"/>
      <c r="F141" s="94" t="s">
        <v>58</v>
      </c>
      <c r="G141" s="94"/>
      <c r="H141" s="57" t="s">
        <v>31</v>
      </c>
      <c r="I141" s="116" t="str">
        <f>'[1]HQA - BASE UNIT TYPE'!$B$22</f>
        <v>(D2) 3 Bed - End Terrace (2 st)</v>
      </c>
      <c r="J141" s="122">
        <v>366</v>
      </c>
      <c r="K141" s="61"/>
      <c r="M141" s="74"/>
      <c r="N141" s="51"/>
      <c r="P141" s="48"/>
      <c r="R141" s="48"/>
      <c r="T141" s="48"/>
      <c r="V141" s="48"/>
      <c r="X141" s="48"/>
      <c r="Z141" s="48"/>
      <c r="AB141" s="48"/>
      <c r="AD141" s="48"/>
      <c r="AF141" s="48"/>
      <c r="AH141" s="48"/>
      <c r="AJ141" s="48"/>
      <c r="AL141" s="48"/>
      <c r="AO141" s="48"/>
      <c r="AP141" s="51"/>
      <c r="AQ141" s="51"/>
      <c r="AS141" s="67"/>
      <c r="AU141" s="48"/>
      <c r="AW141" s="48"/>
      <c r="AX141" s="49"/>
    </row>
    <row r="142" spans="2:50" s="30" customFormat="1" x14ac:dyDescent="0.2">
      <c r="B142" s="57">
        <v>15</v>
      </c>
      <c r="C142" s="94" t="s">
        <v>108</v>
      </c>
      <c r="D142" s="94" t="s">
        <v>210</v>
      </c>
      <c r="E142" s="94"/>
      <c r="F142" s="94" t="s">
        <v>59</v>
      </c>
      <c r="G142" s="94"/>
      <c r="H142" s="57" t="s">
        <v>31</v>
      </c>
      <c r="I142" s="117" t="str">
        <f>'[1]HQA - BASE UNIT TYPE'!$B$24</f>
        <v>(E1) 3 Bed - Mid Terrace (2 st)</v>
      </c>
      <c r="J142" s="122">
        <v>315</v>
      </c>
      <c r="K142" s="61"/>
      <c r="M142" s="74"/>
      <c r="N142" s="51"/>
      <c r="P142" s="48"/>
      <c r="R142" s="48"/>
      <c r="T142" s="48"/>
      <c r="V142" s="48"/>
      <c r="X142" s="48"/>
      <c r="Z142" s="48"/>
      <c r="AB142" s="48"/>
      <c r="AD142" s="48"/>
      <c r="AF142" s="48"/>
      <c r="AH142" s="48"/>
      <c r="AJ142" s="48"/>
      <c r="AL142" s="48"/>
      <c r="AO142" s="48"/>
      <c r="AP142" s="51"/>
      <c r="AQ142" s="51"/>
      <c r="AS142" s="67"/>
      <c r="AU142" s="48"/>
      <c r="AW142" s="48"/>
      <c r="AX142" s="49"/>
    </row>
    <row r="143" spans="2:50" s="30" customFormat="1" x14ac:dyDescent="0.2">
      <c r="B143" s="57">
        <v>16</v>
      </c>
      <c r="C143" s="94" t="s">
        <v>108</v>
      </c>
      <c r="D143" s="94" t="s">
        <v>210</v>
      </c>
      <c r="E143" s="94"/>
      <c r="F143" s="94" t="s">
        <v>58</v>
      </c>
      <c r="G143" s="94"/>
      <c r="H143" s="57" t="s">
        <v>31</v>
      </c>
      <c r="I143" s="117" t="str">
        <f>'[1]HQA - BASE UNIT TYPE'!$B$25</f>
        <v>(E2) 3 Bed - End Terrace (2 st)</v>
      </c>
      <c r="J143" s="122">
        <v>365</v>
      </c>
      <c r="K143" s="61"/>
      <c r="M143" s="74"/>
      <c r="N143" s="51"/>
      <c r="P143" s="48"/>
      <c r="R143" s="48"/>
      <c r="T143" s="48"/>
      <c r="V143" s="48"/>
      <c r="X143" s="48"/>
      <c r="Z143" s="48"/>
      <c r="AB143" s="48"/>
      <c r="AD143" s="48"/>
      <c r="AF143" s="48"/>
      <c r="AH143" s="48"/>
      <c r="AJ143" s="48"/>
      <c r="AL143" s="48"/>
      <c r="AO143" s="48"/>
      <c r="AP143" s="51"/>
      <c r="AQ143" s="51"/>
      <c r="AS143" s="67"/>
      <c r="AU143" s="48"/>
      <c r="AW143" s="48"/>
      <c r="AX143" s="49"/>
    </row>
    <row r="144" spans="2:50" s="30" customFormat="1" x14ac:dyDescent="0.2">
      <c r="B144" s="57">
        <v>17</v>
      </c>
      <c r="C144" s="94" t="s">
        <v>108</v>
      </c>
      <c r="D144" s="94" t="s">
        <v>210</v>
      </c>
      <c r="E144" s="94"/>
      <c r="F144" s="94" t="s">
        <v>59</v>
      </c>
      <c r="G144" s="94"/>
      <c r="H144" s="57" t="s">
        <v>31</v>
      </c>
      <c r="I144" s="117" t="str">
        <f>'[1]HQA - BASE UNIT TYPE'!$B$24</f>
        <v>(E1) 3 Bed - Mid Terrace (2 st)</v>
      </c>
      <c r="J144" s="122">
        <v>316</v>
      </c>
      <c r="K144" s="61"/>
      <c r="M144" s="74"/>
      <c r="N144" s="51"/>
      <c r="P144" s="48"/>
      <c r="R144" s="48"/>
      <c r="T144" s="48"/>
      <c r="V144" s="48"/>
      <c r="X144" s="48"/>
      <c r="Z144" s="48"/>
      <c r="AB144" s="48"/>
      <c r="AD144" s="48"/>
      <c r="AF144" s="48"/>
      <c r="AH144" s="48"/>
      <c r="AJ144" s="48"/>
      <c r="AL144" s="48"/>
      <c r="AO144" s="48"/>
      <c r="AP144" s="51"/>
      <c r="AQ144" s="51"/>
      <c r="AS144" s="67"/>
      <c r="AU144" s="48"/>
      <c r="AW144" s="48"/>
      <c r="AX144" s="49"/>
    </row>
    <row r="145" spans="2:50" s="30" customFormat="1" x14ac:dyDescent="0.2">
      <c r="B145" s="57">
        <v>18</v>
      </c>
      <c r="C145" s="94" t="s">
        <v>108</v>
      </c>
      <c r="D145" s="94" t="s">
        <v>210</v>
      </c>
      <c r="E145" s="94"/>
      <c r="F145" s="94" t="s">
        <v>58</v>
      </c>
      <c r="G145" s="94"/>
      <c r="H145" s="57" t="s">
        <v>31</v>
      </c>
      <c r="I145" s="117" t="str">
        <f>'[1]HQA - BASE UNIT TYPE'!$B$24</f>
        <v>(E1) 3 Bed - Mid Terrace (2 st)</v>
      </c>
      <c r="J145" s="122">
        <v>364</v>
      </c>
      <c r="K145" s="61"/>
      <c r="M145" s="74"/>
      <c r="N145" s="51"/>
      <c r="P145" s="48"/>
      <c r="R145" s="48"/>
      <c r="T145" s="48"/>
      <c r="V145" s="48"/>
      <c r="X145" s="48"/>
      <c r="Z145" s="48"/>
      <c r="AB145" s="48"/>
      <c r="AD145" s="48"/>
      <c r="AF145" s="48"/>
      <c r="AH145" s="48"/>
      <c r="AJ145" s="48"/>
      <c r="AL145" s="48"/>
      <c r="AO145" s="48"/>
      <c r="AP145" s="51"/>
      <c r="AQ145" s="51"/>
      <c r="AS145" s="67"/>
      <c r="AU145" s="48"/>
      <c r="AW145" s="48"/>
      <c r="AX145" s="49"/>
    </row>
    <row r="146" spans="2:50" s="30" customFormat="1" x14ac:dyDescent="0.2">
      <c r="B146" s="57">
        <v>19</v>
      </c>
      <c r="C146" s="94" t="s">
        <v>108</v>
      </c>
      <c r="D146" s="94" t="s">
        <v>210</v>
      </c>
      <c r="E146" s="94"/>
      <c r="F146" s="94" t="s">
        <v>59</v>
      </c>
      <c r="G146" s="94"/>
      <c r="H146" s="57" t="s">
        <v>31</v>
      </c>
      <c r="I146" s="117" t="str">
        <f>'[1]HQA - BASE UNIT TYPE'!$B$24</f>
        <v>(E1) 3 Bed - Mid Terrace (2 st)</v>
      </c>
      <c r="J146" s="122">
        <v>317</v>
      </c>
      <c r="K146" s="61"/>
      <c r="M146" s="74"/>
      <c r="N146" s="51"/>
      <c r="P146" s="48"/>
      <c r="R146" s="48"/>
      <c r="T146" s="48"/>
      <c r="V146" s="48"/>
      <c r="X146" s="48"/>
      <c r="Z146" s="48"/>
      <c r="AB146" s="48"/>
      <c r="AD146" s="48"/>
      <c r="AF146" s="48"/>
      <c r="AH146" s="48"/>
      <c r="AJ146" s="48"/>
      <c r="AL146" s="48"/>
      <c r="AO146" s="48"/>
      <c r="AP146" s="51"/>
      <c r="AQ146" s="51"/>
      <c r="AS146" s="67"/>
      <c r="AU146" s="48"/>
      <c r="AW146" s="48"/>
      <c r="AX146" s="49"/>
    </row>
    <row r="147" spans="2:50" s="30" customFormat="1" x14ac:dyDescent="0.2">
      <c r="B147" s="57">
        <v>20</v>
      </c>
      <c r="C147" s="94" t="s">
        <v>108</v>
      </c>
      <c r="D147" s="94" t="s">
        <v>210</v>
      </c>
      <c r="E147" s="94"/>
      <c r="F147" s="94" t="s">
        <v>58</v>
      </c>
      <c r="G147" s="94"/>
      <c r="H147" s="57" t="s">
        <v>31</v>
      </c>
      <c r="I147" s="117" t="str">
        <f>'[1]HQA - BASE UNIT TYPE'!$B$24</f>
        <v>(E1) 3 Bed - Mid Terrace (2 st)</v>
      </c>
      <c r="J147" s="122">
        <v>363</v>
      </c>
      <c r="K147" s="61"/>
      <c r="M147" s="74"/>
      <c r="N147" s="51"/>
      <c r="P147" s="48"/>
      <c r="R147" s="48"/>
      <c r="T147" s="48"/>
      <c r="V147" s="48"/>
      <c r="X147" s="48"/>
      <c r="Z147" s="48"/>
      <c r="AB147" s="48"/>
      <c r="AD147" s="48"/>
      <c r="AF147" s="48"/>
      <c r="AH147" s="48"/>
      <c r="AJ147" s="48"/>
      <c r="AL147" s="48"/>
      <c r="AO147" s="48"/>
      <c r="AP147" s="51"/>
      <c r="AQ147" s="51"/>
      <c r="AS147" s="67"/>
      <c r="AU147" s="48"/>
      <c r="AW147" s="48"/>
      <c r="AX147" s="49"/>
    </row>
    <row r="148" spans="2:50" s="30" customFormat="1" x14ac:dyDescent="0.2">
      <c r="B148" s="57">
        <v>21</v>
      </c>
      <c r="C148" s="94" t="s">
        <v>108</v>
      </c>
      <c r="D148" s="94" t="s">
        <v>210</v>
      </c>
      <c r="E148" s="94"/>
      <c r="F148" s="94" t="s">
        <v>59</v>
      </c>
      <c r="G148" s="94"/>
      <c r="H148" s="57" t="s">
        <v>31</v>
      </c>
      <c r="I148" s="117" t="str">
        <f>'[1]HQA - BASE UNIT TYPE'!$B$24</f>
        <v>(E1) 3 Bed - Mid Terrace (2 st)</v>
      </c>
      <c r="J148" s="122">
        <v>318</v>
      </c>
      <c r="K148" s="61"/>
      <c r="M148" s="74"/>
      <c r="N148" s="51"/>
      <c r="P148" s="48"/>
      <c r="R148" s="48"/>
      <c r="T148" s="48"/>
      <c r="V148" s="48"/>
      <c r="X148" s="48"/>
      <c r="Z148" s="48"/>
      <c r="AB148" s="48"/>
      <c r="AD148" s="48"/>
      <c r="AF148" s="48"/>
      <c r="AH148" s="48"/>
      <c r="AJ148" s="48"/>
      <c r="AL148" s="48"/>
      <c r="AO148" s="48"/>
      <c r="AP148" s="51"/>
      <c r="AQ148" s="51"/>
      <c r="AS148" s="67"/>
      <c r="AU148" s="48"/>
      <c r="AW148" s="48"/>
      <c r="AX148" s="49"/>
    </row>
    <row r="149" spans="2:50" s="30" customFormat="1" x14ac:dyDescent="0.2">
      <c r="B149" s="57">
        <v>22</v>
      </c>
      <c r="C149" s="94" t="s">
        <v>108</v>
      </c>
      <c r="D149" s="94" t="s">
        <v>210</v>
      </c>
      <c r="E149" s="94"/>
      <c r="F149" s="94" t="s">
        <v>58</v>
      </c>
      <c r="G149" s="94"/>
      <c r="H149" s="57" t="s">
        <v>31</v>
      </c>
      <c r="I149" s="117" t="str">
        <f>'[1]HQA - BASE UNIT TYPE'!$B$24</f>
        <v>(E1) 3 Bed - Mid Terrace (2 st)</v>
      </c>
      <c r="J149" s="122">
        <v>362</v>
      </c>
      <c r="K149" s="61"/>
      <c r="M149" s="74"/>
      <c r="N149" s="51"/>
      <c r="P149" s="48"/>
      <c r="R149" s="48"/>
      <c r="T149" s="48"/>
      <c r="V149" s="48"/>
      <c r="X149" s="48"/>
      <c r="Z149" s="48"/>
      <c r="AB149" s="48"/>
      <c r="AD149" s="48"/>
      <c r="AF149" s="48"/>
      <c r="AH149" s="48"/>
      <c r="AJ149" s="48"/>
      <c r="AL149" s="48"/>
      <c r="AO149" s="48"/>
      <c r="AP149" s="51"/>
      <c r="AQ149" s="51"/>
      <c r="AS149" s="67"/>
      <c r="AU149" s="48"/>
      <c r="AW149" s="48"/>
      <c r="AX149" s="49"/>
    </row>
    <row r="150" spans="2:50" s="30" customFormat="1" x14ac:dyDescent="0.2">
      <c r="B150" s="57">
        <v>23</v>
      </c>
      <c r="C150" s="94" t="s">
        <v>108</v>
      </c>
      <c r="D150" s="94" t="s">
        <v>210</v>
      </c>
      <c r="E150" s="94"/>
      <c r="F150" s="94" t="s">
        <v>59</v>
      </c>
      <c r="G150" s="94"/>
      <c r="H150" s="57" t="s">
        <v>31</v>
      </c>
      <c r="I150" s="117" t="str">
        <f>'[1]HQA - BASE UNIT TYPE'!$B$24</f>
        <v>(E1) 3 Bed - Mid Terrace (2 st)</v>
      </c>
      <c r="J150" s="122">
        <v>319</v>
      </c>
      <c r="K150" s="61"/>
      <c r="M150" s="74"/>
      <c r="N150" s="51"/>
      <c r="P150" s="48"/>
      <c r="R150" s="48"/>
      <c r="T150" s="48"/>
      <c r="V150" s="48"/>
      <c r="X150" s="48"/>
      <c r="Z150" s="48"/>
      <c r="AB150" s="48"/>
      <c r="AD150" s="48"/>
      <c r="AF150" s="48"/>
      <c r="AH150" s="48"/>
      <c r="AJ150" s="48"/>
      <c r="AL150" s="48"/>
      <c r="AO150" s="48"/>
      <c r="AP150" s="51"/>
      <c r="AQ150" s="51"/>
      <c r="AS150" s="67"/>
      <c r="AU150" s="48"/>
      <c r="AW150" s="48"/>
      <c r="AX150" s="49"/>
    </row>
    <row r="151" spans="2:50" s="30" customFormat="1" x14ac:dyDescent="0.2">
      <c r="B151" s="57">
        <v>24</v>
      </c>
      <c r="C151" s="94" t="s">
        <v>108</v>
      </c>
      <c r="D151" s="94" t="s">
        <v>210</v>
      </c>
      <c r="E151" s="94"/>
      <c r="F151" s="94" t="s">
        <v>58</v>
      </c>
      <c r="G151" s="94"/>
      <c r="H151" s="57" t="s">
        <v>31</v>
      </c>
      <c r="I151" s="117" t="str">
        <f>'[1]HQA - BASE UNIT TYPE'!$B$24</f>
        <v>(E1) 3 Bed - Mid Terrace (2 st)</v>
      </c>
      <c r="J151" s="122">
        <v>361</v>
      </c>
      <c r="K151" s="61"/>
      <c r="M151" s="74"/>
      <c r="N151" s="51"/>
      <c r="P151" s="48"/>
      <c r="R151" s="48"/>
      <c r="T151" s="48"/>
      <c r="V151" s="48"/>
      <c r="X151" s="48"/>
      <c r="Z151" s="48"/>
      <c r="AB151" s="48"/>
      <c r="AD151" s="48"/>
      <c r="AF151" s="48"/>
      <c r="AH151" s="48"/>
      <c r="AJ151" s="48"/>
      <c r="AL151" s="48"/>
      <c r="AO151" s="48"/>
      <c r="AP151" s="51"/>
      <c r="AQ151" s="51"/>
      <c r="AS151" s="67"/>
      <c r="AU151" s="48"/>
      <c r="AW151" s="48"/>
      <c r="AX151" s="49"/>
    </row>
    <row r="152" spans="2:50" s="30" customFormat="1" x14ac:dyDescent="0.2">
      <c r="B152" s="57">
        <v>25</v>
      </c>
      <c r="C152" s="94" t="s">
        <v>108</v>
      </c>
      <c r="D152" s="94" t="s">
        <v>210</v>
      </c>
      <c r="E152" s="94"/>
      <c r="F152" s="94" t="s">
        <v>59</v>
      </c>
      <c r="G152" s="94"/>
      <c r="H152" s="57" t="s">
        <v>31</v>
      </c>
      <c r="I152" s="117" t="str">
        <f>'[1]HQA - BASE UNIT TYPE'!$B$25</f>
        <v>(E2) 3 Bed - End Terrace (2 st)</v>
      </c>
      <c r="J152" s="122">
        <v>320</v>
      </c>
      <c r="K152" s="61"/>
      <c r="M152" s="74"/>
      <c r="N152" s="51"/>
      <c r="P152" s="48"/>
      <c r="R152" s="48"/>
      <c r="T152" s="48"/>
      <c r="V152" s="48"/>
      <c r="X152" s="48"/>
      <c r="Z152" s="48"/>
      <c r="AB152" s="48"/>
      <c r="AD152" s="48"/>
      <c r="AF152" s="48"/>
      <c r="AH152" s="48"/>
      <c r="AJ152" s="48"/>
      <c r="AL152" s="48"/>
      <c r="AO152" s="48"/>
      <c r="AP152" s="51"/>
      <c r="AQ152" s="51"/>
      <c r="AS152" s="67"/>
      <c r="AU152" s="48"/>
      <c r="AW152" s="48"/>
      <c r="AX152" s="49"/>
    </row>
    <row r="153" spans="2:50" s="30" customFormat="1" x14ac:dyDescent="0.2">
      <c r="B153" s="57">
        <v>26</v>
      </c>
      <c r="C153" s="94" t="s">
        <v>108</v>
      </c>
      <c r="D153" s="94" t="s">
        <v>210</v>
      </c>
      <c r="E153" s="94"/>
      <c r="F153" s="94" t="s">
        <v>58</v>
      </c>
      <c r="G153" s="94"/>
      <c r="H153" s="57" t="s">
        <v>31</v>
      </c>
      <c r="I153" s="117" t="str">
        <f>'[1]HQA - BASE UNIT TYPE'!$B$24</f>
        <v>(E1) 3 Bed - Mid Terrace (2 st)</v>
      </c>
      <c r="J153" s="122">
        <v>360</v>
      </c>
      <c r="K153" s="61"/>
      <c r="M153" s="74"/>
      <c r="N153" s="51"/>
      <c r="P153" s="48"/>
      <c r="R153" s="48"/>
      <c r="T153" s="48"/>
      <c r="V153" s="48"/>
      <c r="X153" s="48"/>
      <c r="Z153" s="48"/>
      <c r="AB153" s="48"/>
      <c r="AD153" s="48"/>
      <c r="AF153" s="48"/>
      <c r="AH153" s="48"/>
      <c r="AJ153" s="48"/>
      <c r="AL153" s="48"/>
      <c r="AO153" s="48"/>
      <c r="AP153" s="51"/>
      <c r="AQ153" s="51"/>
      <c r="AS153" s="67"/>
      <c r="AU153" s="48"/>
      <c r="AW153" s="48"/>
      <c r="AX153" s="49"/>
    </row>
    <row r="154" spans="2:50" s="30" customFormat="1" x14ac:dyDescent="0.2">
      <c r="B154" s="57">
        <v>28</v>
      </c>
      <c r="C154" s="94" t="s">
        <v>108</v>
      </c>
      <c r="D154" s="94" t="s">
        <v>210</v>
      </c>
      <c r="E154" s="94"/>
      <c r="F154" s="94" t="s">
        <v>58</v>
      </c>
      <c r="G154" s="94"/>
      <c r="H154" s="57" t="s">
        <v>31</v>
      </c>
      <c r="I154" s="117" t="str">
        <f>'[1]HQA - BASE UNIT TYPE'!$B$24</f>
        <v>(E1) 3 Bed - Mid Terrace (2 st)</v>
      </c>
      <c r="J154" s="122">
        <v>359</v>
      </c>
      <c r="K154" s="61"/>
      <c r="M154" s="74"/>
      <c r="N154" s="51"/>
      <c r="P154" s="48"/>
      <c r="R154" s="48"/>
      <c r="T154" s="48"/>
      <c r="V154" s="48"/>
      <c r="X154" s="48"/>
      <c r="Z154" s="48"/>
      <c r="AB154" s="48"/>
      <c r="AD154" s="48"/>
      <c r="AF154" s="48"/>
      <c r="AH154" s="48"/>
      <c r="AJ154" s="48"/>
      <c r="AL154" s="48"/>
      <c r="AO154" s="48"/>
      <c r="AP154" s="51"/>
      <c r="AQ154" s="51"/>
      <c r="AS154" s="67"/>
      <c r="AU154" s="48"/>
      <c r="AW154" s="48"/>
      <c r="AX154" s="49"/>
    </row>
    <row r="155" spans="2:50" s="30" customFormat="1" ht="13.5" customHeight="1" x14ac:dyDescent="0.2">
      <c r="B155" s="57">
        <v>30</v>
      </c>
      <c r="C155" s="94" t="s">
        <v>108</v>
      </c>
      <c r="D155" s="94" t="s">
        <v>210</v>
      </c>
      <c r="E155" s="94"/>
      <c r="F155" s="94" t="s">
        <v>58</v>
      </c>
      <c r="G155" s="94"/>
      <c r="H155" s="57" t="s">
        <v>31</v>
      </c>
      <c r="I155" s="117" t="str">
        <f>'[1]HQA - BASE UNIT TYPE'!$B$25</f>
        <v>(E2) 3 Bed - End Terrace (2 st)</v>
      </c>
      <c r="J155" s="122">
        <v>358</v>
      </c>
      <c r="K155" s="61"/>
      <c r="M155" s="74"/>
      <c r="N155" s="51"/>
      <c r="P155" s="48"/>
      <c r="R155" s="48"/>
      <c r="T155" s="48"/>
      <c r="V155" s="48"/>
      <c r="X155" s="48"/>
      <c r="Z155" s="48"/>
      <c r="AB155" s="48"/>
      <c r="AD155" s="48"/>
      <c r="AF155" s="48"/>
      <c r="AH155" s="48"/>
      <c r="AJ155" s="48"/>
      <c r="AL155" s="48"/>
      <c r="AO155" s="48"/>
      <c r="AP155" s="51"/>
      <c r="AQ155" s="51"/>
      <c r="AS155" s="67"/>
      <c r="AU155" s="48"/>
      <c r="AW155" s="48"/>
      <c r="AX155" s="49"/>
    </row>
    <row r="156" spans="2:50" s="131" customFormat="1" x14ac:dyDescent="0.2">
      <c r="B156" s="127"/>
      <c r="C156" s="127"/>
      <c r="D156" s="127"/>
      <c r="E156" s="128"/>
      <c r="F156" s="128"/>
      <c r="G156" s="128"/>
      <c r="H156" s="127"/>
      <c r="I156" s="129"/>
      <c r="J156" s="127"/>
      <c r="K156" s="130"/>
      <c r="M156" s="132"/>
      <c r="N156" s="133"/>
      <c r="P156" s="134"/>
      <c r="R156" s="134"/>
      <c r="T156" s="134"/>
      <c r="V156" s="134"/>
      <c r="X156" s="134"/>
      <c r="Z156" s="134"/>
      <c r="AB156" s="134"/>
      <c r="AD156" s="134"/>
      <c r="AF156" s="134"/>
      <c r="AH156" s="134"/>
      <c r="AJ156" s="134"/>
      <c r="AL156" s="134"/>
      <c r="AO156" s="134"/>
      <c r="AP156" s="133"/>
      <c r="AQ156" s="133"/>
      <c r="AS156" s="135"/>
      <c r="AU156" s="134"/>
      <c r="AW156" s="134"/>
      <c r="AX156" s="136"/>
    </row>
    <row r="157" spans="2:50" s="19" customFormat="1" x14ac:dyDescent="0.2">
      <c r="B157" s="90">
        <v>1</v>
      </c>
      <c r="C157" s="95" t="s">
        <v>101</v>
      </c>
      <c r="D157" s="95" t="s">
        <v>211</v>
      </c>
      <c r="E157" s="95" t="s">
        <v>34</v>
      </c>
      <c r="F157" s="95" t="s">
        <v>60</v>
      </c>
      <c r="G157" s="95"/>
      <c r="H157" s="90" t="s">
        <v>31</v>
      </c>
      <c r="I157" s="117" t="str">
        <f>'[1]HQA - BASE UNIT TYPE'!$B$25</f>
        <v>(E2) 3 Bed - End Terrace (2 st)</v>
      </c>
      <c r="J157" s="122">
        <v>282</v>
      </c>
      <c r="K157" s="63" t="s">
        <v>11</v>
      </c>
      <c r="L157" s="19" t="e">
        <f>VLOOKUP('MPRN + HQA'!$I157,#REF!,2,FALSE)</f>
        <v>#REF!</v>
      </c>
      <c r="M157" s="77" t="e">
        <f>VLOOKUP('MPRN + HQA'!$I157,#REF!,3,FALSE)</f>
        <v>#REF!</v>
      </c>
      <c r="N157" s="54" t="e">
        <f>VLOOKUP('MPRN + HQA'!$I157,#REF!,4,FALSE)</f>
        <v>#REF!</v>
      </c>
      <c r="O157" s="19" t="e">
        <f>VLOOKUP('MPRN + HQA'!$I157,#REF!,5,FALSE)</f>
        <v>#REF!</v>
      </c>
      <c r="P157" s="53" t="e">
        <f>VLOOKUP('MPRN + HQA'!$I157,#REF!,6,FALSE)</f>
        <v>#REF!</v>
      </c>
      <c r="Q157" s="19" t="e">
        <f>VLOOKUP('MPRN + HQA'!$I157,#REF!,7,FALSE)</f>
        <v>#REF!</v>
      </c>
      <c r="R157" s="53" t="e">
        <f>VLOOKUP('MPRN + HQA'!$I157,#REF!,8,FALSE)</f>
        <v>#REF!</v>
      </c>
      <c r="S157" s="19" t="e">
        <f>VLOOKUP('MPRN + HQA'!$I157,#REF!,9,FALSE)</f>
        <v>#REF!</v>
      </c>
      <c r="T157" s="53" t="e">
        <f>VLOOKUP('MPRN + HQA'!$I157,#REF!,10,FALSE)</f>
        <v>#REF!</v>
      </c>
      <c r="U157" s="19" t="e">
        <f>VLOOKUP('MPRN + HQA'!$I157,#REF!,11,FALSE)</f>
        <v>#REF!</v>
      </c>
      <c r="V157" s="53" t="e">
        <f>VLOOKUP('MPRN + HQA'!$I157,#REF!,12,FALSE)</f>
        <v>#REF!</v>
      </c>
      <c r="W157" s="19" t="e">
        <f>VLOOKUP('MPRN + HQA'!$I157,#REF!,13,FALSE)</f>
        <v>#REF!</v>
      </c>
      <c r="X157" s="53" t="e">
        <f>VLOOKUP('MPRN + HQA'!$I157,#REF!,14,FALSE)</f>
        <v>#REF!</v>
      </c>
      <c r="Y157" s="19" t="e">
        <f>VLOOKUP('MPRN + HQA'!$I157,#REF!,15,FALSE)</f>
        <v>#REF!</v>
      </c>
      <c r="Z157" s="53" t="e">
        <f>VLOOKUP('MPRN + HQA'!$I157,#REF!,16,FALSE)</f>
        <v>#REF!</v>
      </c>
      <c r="AA157" s="19" t="e">
        <f>VLOOKUP('MPRN + HQA'!$I157,#REF!,17,FALSE)</f>
        <v>#REF!</v>
      </c>
      <c r="AB157" s="53" t="e">
        <f>VLOOKUP('MPRN + HQA'!$I157,#REF!,18,FALSE)</f>
        <v>#REF!</v>
      </c>
      <c r="AC157" s="19" t="e">
        <f>VLOOKUP('MPRN + HQA'!$I157,#REF!,19,FALSE)</f>
        <v>#REF!</v>
      </c>
      <c r="AD157" s="53" t="e">
        <f>VLOOKUP('MPRN + HQA'!$I157,#REF!,20,FALSE)</f>
        <v>#REF!</v>
      </c>
      <c r="AE157" s="19" t="e">
        <f>VLOOKUP('MPRN + HQA'!$I157,#REF!,21,FALSE)</f>
        <v>#REF!</v>
      </c>
      <c r="AF157" s="53" t="e">
        <f>VLOOKUP('MPRN + HQA'!$I157,#REF!,22,FALSE)</f>
        <v>#REF!</v>
      </c>
      <c r="AG157" s="19" t="e">
        <f>VLOOKUP('MPRN + HQA'!$I157,#REF!,23,FALSE)</f>
        <v>#REF!</v>
      </c>
      <c r="AH157" s="53" t="e">
        <f>VLOOKUP('MPRN + HQA'!$I157,#REF!,24,FALSE)</f>
        <v>#REF!</v>
      </c>
      <c r="AI157" s="19" t="e">
        <f>VLOOKUP('MPRN + HQA'!$I157,#REF!,25,FALSE)</f>
        <v>#REF!</v>
      </c>
      <c r="AJ157" s="53" t="e">
        <f>VLOOKUP('MPRN + HQA'!$I157,#REF!,26,FALSE)</f>
        <v>#REF!</v>
      </c>
      <c r="AK157" s="19" t="e">
        <f>VLOOKUP('MPRN + HQA'!$I157,#REF!,27,FALSE)</f>
        <v>#REF!</v>
      </c>
      <c r="AL157" s="53" t="e">
        <f>VLOOKUP('MPRN + HQA'!$I157,#REF!,28,FALSE)</f>
        <v>#REF!</v>
      </c>
      <c r="AM157" s="19" t="e">
        <f>VLOOKUP('MPRN + HQA'!$I157,#REF!,29,FALSE)</f>
        <v>#REF!</v>
      </c>
      <c r="AN157" s="19" t="e">
        <f>VLOOKUP('MPRN + HQA'!$I157,#REF!,30,FALSE)</f>
        <v>#REF!</v>
      </c>
      <c r="AO157" s="53" t="e">
        <f>VLOOKUP('MPRN + HQA'!$I157,#REF!,31,FALSE)</f>
        <v>#REF!</v>
      </c>
      <c r="AP157" s="54" t="e">
        <f>VLOOKUP('MPRN + HQA'!$I157,#REF!,32,FALSE)</f>
        <v>#REF!</v>
      </c>
      <c r="AQ157" s="54" t="e">
        <f>VLOOKUP('MPRN + HQA'!$I157,#REF!,33,FALSE)</f>
        <v>#REF!</v>
      </c>
      <c r="AR157" s="19">
        <v>73.150000000000006</v>
      </c>
      <c r="AS157" s="70" t="e">
        <f>VLOOKUP('MPRN + HQA'!$I157,#REF!,35,FALSE)</f>
        <v>#REF!</v>
      </c>
      <c r="AT157" s="19" t="e">
        <f>VLOOKUP('MPRN + HQA'!$I157,#REF!,36,FALSE)</f>
        <v>#REF!</v>
      </c>
      <c r="AU157" s="53" t="e">
        <f>VLOOKUP('MPRN + HQA'!$I157,#REF!,37,FALSE)</f>
        <v>#REF!</v>
      </c>
      <c r="AV157" s="19" t="e">
        <f>VLOOKUP('MPRN + HQA'!$I157,#REF!,38,FALSE)</f>
        <v>#REF!</v>
      </c>
      <c r="AW157" s="53" t="e">
        <f>VLOOKUP('MPRN + HQA'!$I157,#REF!,39,FALSE)</f>
        <v>#REF!</v>
      </c>
      <c r="AX157" s="21"/>
    </row>
    <row r="158" spans="2:50" s="19" customFormat="1" x14ac:dyDescent="0.2">
      <c r="B158" s="90">
        <v>2</v>
      </c>
      <c r="C158" s="95" t="s">
        <v>101</v>
      </c>
      <c r="D158" s="95" t="s">
        <v>211</v>
      </c>
      <c r="E158" s="95"/>
      <c r="F158" s="95" t="s">
        <v>59</v>
      </c>
      <c r="G158" s="95"/>
      <c r="H158" s="90" t="s">
        <v>31</v>
      </c>
      <c r="I158" s="117" t="str">
        <f>'[1]HQA - BASE UNIT TYPE'!$B$25</f>
        <v>(E2) 3 Bed - End Terrace (2 st)</v>
      </c>
      <c r="J158" s="122">
        <v>335</v>
      </c>
      <c r="K158" s="63" t="s">
        <v>11</v>
      </c>
      <c r="L158" s="19" t="e">
        <f>VLOOKUP('MPRN + HQA'!$I158,#REF!,2,FALSE)</f>
        <v>#REF!</v>
      </c>
      <c r="M158" s="77" t="e">
        <f>VLOOKUP('MPRN + HQA'!$I158,#REF!,3,FALSE)</f>
        <v>#REF!</v>
      </c>
      <c r="N158" s="54" t="e">
        <f>VLOOKUP('MPRN + HQA'!$I158,#REF!,4,FALSE)</f>
        <v>#REF!</v>
      </c>
      <c r="O158" s="19" t="e">
        <f>VLOOKUP('MPRN + HQA'!$I158,#REF!,5,FALSE)</f>
        <v>#REF!</v>
      </c>
      <c r="P158" s="53" t="e">
        <f>VLOOKUP('MPRN + HQA'!$I158,#REF!,6,FALSE)</f>
        <v>#REF!</v>
      </c>
      <c r="Q158" s="19" t="e">
        <f>VLOOKUP('MPRN + HQA'!$I158,#REF!,7,FALSE)</f>
        <v>#REF!</v>
      </c>
      <c r="R158" s="53" t="e">
        <f>VLOOKUP('MPRN + HQA'!$I158,#REF!,8,FALSE)</f>
        <v>#REF!</v>
      </c>
      <c r="S158" s="19" t="e">
        <f>VLOOKUP('MPRN + HQA'!$I158,#REF!,9,FALSE)</f>
        <v>#REF!</v>
      </c>
      <c r="T158" s="53" t="e">
        <f>VLOOKUP('MPRN + HQA'!$I158,#REF!,10,FALSE)</f>
        <v>#REF!</v>
      </c>
      <c r="U158" s="19" t="e">
        <f>VLOOKUP('MPRN + HQA'!$I158,#REF!,11,FALSE)</f>
        <v>#REF!</v>
      </c>
      <c r="V158" s="53" t="e">
        <f>VLOOKUP('MPRN + HQA'!$I158,#REF!,12,FALSE)</f>
        <v>#REF!</v>
      </c>
      <c r="W158" s="19" t="e">
        <f>VLOOKUP('MPRN + HQA'!$I158,#REF!,13,FALSE)</f>
        <v>#REF!</v>
      </c>
      <c r="X158" s="53" t="e">
        <f>VLOOKUP('MPRN + HQA'!$I158,#REF!,14,FALSE)</f>
        <v>#REF!</v>
      </c>
      <c r="Y158" s="19" t="e">
        <f>VLOOKUP('MPRN + HQA'!$I158,#REF!,15,FALSE)</f>
        <v>#REF!</v>
      </c>
      <c r="Z158" s="53" t="e">
        <f>VLOOKUP('MPRN + HQA'!$I158,#REF!,16,FALSE)</f>
        <v>#REF!</v>
      </c>
      <c r="AA158" s="19" t="e">
        <f>VLOOKUP('MPRN + HQA'!$I158,#REF!,17,FALSE)</f>
        <v>#REF!</v>
      </c>
      <c r="AB158" s="53" t="e">
        <f>VLOOKUP('MPRN + HQA'!$I158,#REF!,18,FALSE)</f>
        <v>#REF!</v>
      </c>
      <c r="AC158" s="19" t="e">
        <f>VLOOKUP('MPRN + HQA'!$I158,#REF!,19,FALSE)</f>
        <v>#REF!</v>
      </c>
      <c r="AD158" s="53" t="e">
        <f>VLOOKUP('MPRN + HQA'!$I158,#REF!,20,FALSE)</f>
        <v>#REF!</v>
      </c>
      <c r="AE158" s="19" t="e">
        <f>VLOOKUP('MPRN + HQA'!$I158,#REF!,21,FALSE)</f>
        <v>#REF!</v>
      </c>
      <c r="AF158" s="53" t="e">
        <f>VLOOKUP('MPRN + HQA'!$I158,#REF!,22,FALSE)</f>
        <v>#REF!</v>
      </c>
      <c r="AG158" s="19" t="e">
        <f>VLOOKUP('MPRN + HQA'!$I158,#REF!,23,FALSE)</f>
        <v>#REF!</v>
      </c>
      <c r="AH158" s="53" t="e">
        <f>VLOOKUP('MPRN + HQA'!$I158,#REF!,24,FALSE)</f>
        <v>#REF!</v>
      </c>
      <c r="AI158" s="19" t="e">
        <f>VLOOKUP('MPRN + HQA'!$I158,#REF!,25,FALSE)</f>
        <v>#REF!</v>
      </c>
      <c r="AJ158" s="53" t="e">
        <f>VLOOKUP('MPRN + HQA'!$I158,#REF!,26,FALSE)</f>
        <v>#REF!</v>
      </c>
      <c r="AK158" s="19" t="e">
        <f>VLOOKUP('MPRN + HQA'!$I158,#REF!,27,FALSE)</f>
        <v>#REF!</v>
      </c>
      <c r="AL158" s="53" t="e">
        <f>VLOOKUP('MPRN + HQA'!$I158,#REF!,28,FALSE)</f>
        <v>#REF!</v>
      </c>
      <c r="AM158" s="19" t="e">
        <f>VLOOKUP('MPRN + HQA'!$I158,#REF!,29,FALSE)</f>
        <v>#REF!</v>
      </c>
      <c r="AN158" s="19" t="e">
        <f>VLOOKUP('MPRN + HQA'!$I158,#REF!,30,FALSE)</f>
        <v>#REF!</v>
      </c>
      <c r="AO158" s="53" t="e">
        <f>VLOOKUP('MPRN + HQA'!$I158,#REF!,31,FALSE)</f>
        <v>#REF!</v>
      </c>
      <c r="AP158" s="54" t="e">
        <f>VLOOKUP('MPRN + HQA'!$I158,#REF!,32,FALSE)</f>
        <v>#REF!</v>
      </c>
      <c r="AQ158" s="54" t="e">
        <f>VLOOKUP('MPRN + HQA'!$I158,#REF!,33,FALSE)</f>
        <v>#REF!</v>
      </c>
      <c r="AR158" s="19">
        <v>71.7</v>
      </c>
      <c r="AS158" s="70" t="e">
        <f>VLOOKUP('MPRN + HQA'!$I158,#REF!,35,FALSE)</f>
        <v>#REF!</v>
      </c>
      <c r="AT158" s="19" t="e">
        <f>VLOOKUP('MPRN + HQA'!$I158,#REF!,36,FALSE)</f>
        <v>#REF!</v>
      </c>
      <c r="AU158" s="53" t="e">
        <f>VLOOKUP('MPRN + HQA'!$I158,#REF!,37,FALSE)</f>
        <v>#REF!</v>
      </c>
      <c r="AV158" s="19" t="e">
        <f>VLOOKUP('MPRN + HQA'!$I158,#REF!,38,FALSE)</f>
        <v>#REF!</v>
      </c>
      <c r="AW158" s="53" t="e">
        <f>VLOOKUP('MPRN + HQA'!$I158,#REF!,39,FALSE)</f>
        <v>#REF!</v>
      </c>
      <c r="AX158" s="21"/>
    </row>
    <row r="159" spans="2:50" s="19" customFormat="1" x14ac:dyDescent="0.2">
      <c r="B159" s="90">
        <v>3</v>
      </c>
      <c r="C159" s="95" t="s">
        <v>101</v>
      </c>
      <c r="D159" s="95" t="s">
        <v>211</v>
      </c>
      <c r="E159" s="95"/>
      <c r="F159" s="95" t="s">
        <v>60</v>
      </c>
      <c r="G159" s="95"/>
      <c r="H159" s="90" t="s">
        <v>31</v>
      </c>
      <c r="I159" s="117" t="str">
        <f>'[1]HQA - BASE UNIT TYPE'!$B$24</f>
        <v>(E1) 3 Bed - Mid Terrace (2 st)</v>
      </c>
      <c r="J159" s="122">
        <v>283</v>
      </c>
      <c r="K159" s="63" t="s">
        <v>11</v>
      </c>
      <c r="L159" s="19" t="e">
        <f>VLOOKUP('MPRN + HQA'!$I159,#REF!,2,FALSE)</f>
        <v>#REF!</v>
      </c>
      <c r="M159" s="77" t="e">
        <f>VLOOKUP('MPRN + HQA'!$I159,#REF!,3,FALSE)</f>
        <v>#REF!</v>
      </c>
      <c r="N159" s="54" t="e">
        <f>VLOOKUP('MPRN + HQA'!$I159,#REF!,4,FALSE)</f>
        <v>#REF!</v>
      </c>
      <c r="O159" s="19" t="e">
        <f>VLOOKUP('MPRN + HQA'!$I159,#REF!,5,FALSE)</f>
        <v>#REF!</v>
      </c>
      <c r="P159" s="53" t="e">
        <f>VLOOKUP('MPRN + HQA'!$I159,#REF!,6,FALSE)</f>
        <v>#REF!</v>
      </c>
      <c r="Q159" s="19" t="e">
        <f>VLOOKUP('MPRN + HQA'!$I159,#REF!,7,FALSE)</f>
        <v>#REF!</v>
      </c>
      <c r="R159" s="53" t="e">
        <f>VLOOKUP('MPRN + HQA'!$I159,#REF!,8,FALSE)</f>
        <v>#REF!</v>
      </c>
      <c r="S159" s="19" t="e">
        <f>VLOOKUP('MPRN + HQA'!$I159,#REF!,9,FALSE)</f>
        <v>#REF!</v>
      </c>
      <c r="T159" s="53" t="e">
        <f>VLOOKUP('MPRN + HQA'!$I159,#REF!,10,FALSE)</f>
        <v>#REF!</v>
      </c>
      <c r="U159" s="19" t="e">
        <f>VLOOKUP('MPRN + HQA'!$I159,#REF!,11,FALSE)</f>
        <v>#REF!</v>
      </c>
      <c r="V159" s="53" t="e">
        <f>VLOOKUP('MPRN + HQA'!$I159,#REF!,12,FALSE)</f>
        <v>#REF!</v>
      </c>
      <c r="W159" s="19" t="e">
        <f>VLOOKUP('MPRN + HQA'!$I159,#REF!,13,FALSE)</f>
        <v>#REF!</v>
      </c>
      <c r="X159" s="53" t="e">
        <f>VLOOKUP('MPRN + HQA'!$I159,#REF!,14,FALSE)</f>
        <v>#REF!</v>
      </c>
      <c r="Y159" s="19" t="e">
        <f>VLOOKUP('MPRN + HQA'!$I159,#REF!,15,FALSE)</f>
        <v>#REF!</v>
      </c>
      <c r="Z159" s="53" t="e">
        <f>VLOOKUP('MPRN + HQA'!$I159,#REF!,16,FALSE)</f>
        <v>#REF!</v>
      </c>
      <c r="AA159" s="19" t="e">
        <f>VLOOKUP('MPRN + HQA'!$I159,#REF!,17,FALSE)</f>
        <v>#REF!</v>
      </c>
      <c r="AB159" s="53" t="e">
        <f>VLOOKUP('MPRN + HQA'!$I159,#REF!,18,FALSE)</f>
        <v>#REF!</v>
      </c>
      <c r="AC159" s="19" t="e">
        <f>VLOOKUP('MPRN + HQA'!$I159,#REF!,19,FALSE)</f>
        <v>#REF!</v>
      </c>
      <c r="AD159" s="53" t="e">
        <f>VLOOKUP('MPRN + HQA'!$I159,#REF!,20,FALSE)</f>
        <v>#REF!</v>
      </c>
      <c r="AE159" s="19" t="e">
        <f>VLOOKUP('MPRN + HQA'!$I159,#REF!,21,FALSE)</f>
        <v>#REF!</v>
      </c>
      <c r="AF159" s="53" t="e">
        <f>VLOOKUP('MPRN + HQA'!$I159,#REF!,22,FALSE)</f>
        <v>#REF!</v>
      </c>
      <c r="AG159" s="19" t="e">
        <f>VLOOKUP('MPRN + HQA'!$I159,#REF!,23,FALSE)</f>
        <v>#REF!</v>
      </c>
      <c r="AH159" s="53" t="e">
        <f>VLOOKUP('MPRN + HQA'!$I159,#REF!,24,FALSE)</f>
        <v>#REF!</v>
      </c>
      <c r="AI159" s="19" t="e">
        <f>VLOOKUP('MPRN + HQA'!$I159,#REF!,25,FALSE)</f>
        <v>#REF!</v>
      </c>
      <c r="AJ159" s="53" t="e">
        <f>VLOOKUP('MPRN + HQA'!$I159,#REF!,26,FALSE)</f>
        <v>#REF!</v>
      </c>
      <c r="AK159" s="19" t="e">
        <f>VLOOKUP('MPRN + HQA'!$I159,#REF!,27,FALSE)</f>
        <v>#REF!</v>
      </c>
      <c r="AL159" s="53" t="e">
        <f>VLOOKUP('MPRN + HQA'!$I159,#REF!,28,FALSE)</f>
        <v>#REF!</v>
      </c>
      <c r="AM159" s="19" t="e">
        <f>VLOOKUP('MPRN + HQA'!$I159,#REF!,29,FALSE)</f>
        <v>#REF!</v>
      </c>
      <c r="AN159" s="19" t="e">
        <f>VLOOKUP('MPRN + HQA'!$I159,#REF!,30,FALSE)</f>
        <v>#REF!</v>
      </c>
      <c r="AO159" s="53" t="e">
        <f>VLOOKUP('MPRN + HQA'!$I159,#REF!,31,FALSE)</f>
        <v>#REF!</v>
      </c>
      <c r="AP159" s="54" t="e">
        <f>VLOOKUP('MPRN + HQA'!$I159,#REF!,32,FALSE)</f>
        <v>#REF!</v>
      </c>
      <c r="AQ159" s="54" t="e">
        <f>VLOOKUP('MPRN + HQA'!$I159,#REF!,33,FALSE)</f>
        <v>#REF!</v>
      </c>
      <c r="AR159" s="19">
        <v>71.8</v>
      </c>
      <c r="AS159" s="70" t="e">
        <f>VLOOKUP('MPRN + HQA'!$I159,#REF!,35,FALSE)</f>
        <v>#REF!</v>
      </c>
      <c r="AT159" s="19" t="e">
        <f>VLOOKUP('MPRN + HQA'!$I159,#REF!,36,FALSE)</f>
        <v>#REF!</v>
      </c>
      <c r="AU159" s="53" t="e">
        <f>VLOOKUP('MPRN + HQA'!$I159,#REF!,37,FALSE)</f>
        <v>#REF!</v>
      </c>
      <c r="AV159" s="19" t="e">
        <f>VLOOKUP('MPRN + HQA'!$I159,#REF!,38,FALSE)</f>
        <v>#REF!</v>
      </c>
      <c r="AW159" s="53" t="e">
        <f>VLOOKUP('MPRN + HQA'!$I159,#REF!,39,FALSE)</f>
        <v>#REF!</v>
      </c>
      <c r="AX159" s="21"/>
    </row>
    <row r="160" spans="2:50" s="19" customFormat="1" x14ac:dyDescent="0.2">
      <c r="B160" s="90">
        <v>4</v>
      </c>
      <c r="C160" s="95" t="s">
        <v>101</v>
      </c>
      <c r="D160" s="95" t="s">
        <v>211</v>
      </c>
      <c r="E160" s="95"/>
      <c r="F160" s="95" t="s">
        <v>59</v>
      </c>
      <c r="G160" s="95"/>
      <c r="H160" s="90" t="s">
        <v>31</v>
      </c>
      <c r="I160" s="117" t="str">
        <f>'[1]HQA - BASE UNIT TYPE'!$B$24</f>
        <v>(E1) 3 Bed - Mid Terrace (2 st)</v>
      </c>
      <c r="J160" s="122">
        <v>334</v>
      </c>
      <c r="K160" s="63" t="s">
        <v>11</v>
      </c>
      <c r="L160" s="19" t="e">
        <f>VLOOKUP('MPRN + HQA'!$I160,#REF!,2,FALSE)</f>
        <v>#REF!</v>
      </c>
      <c r="M160" s="77" t="e">
        <f>VLOOKUP('MPRN + HQA'!$I160,#REF!,3,FALSE)</f>
        <v>#REF!</v>
      </c>
      <c r="N160" s="54" t="e">
        <f>VLOOKUP('MPRN + HQA'!$I160,#REF!,4,FALSE)</f>
        <v>#REF!</v>
      </c>
      <c r="O160" s="19" t="e">
        <f>VLOOKUP('MPRN + HQA'!$I160,#REF!,5,FALSE)</f>
        <v>#REF!</v>
      </c>
      <c r="P160" s="53" t="e">
        <f>VLOOKUP('MPRN + HQA'!$I160,#REF!,6,FALSE)</f>
        <v>#REF!</v>
      </c>
      <c r="Q160" s="19" t="e">
        <f>VLOOKUP('MPRN + HQA'!$I160,#REF!,7,FALSE)</f>
        <v>#REF!</v>
      </c>
      <c r="R160" s="53" t="e">
        <f>VLOOKUP('MPRN + HQA'!$I160,#REF!,8,FALSE)</f>
        <v>#REF!</v>
      </c>
      <c r="S160" s="19" t="e">
        <f>VLOOKUP('MPRN + HQA'!$I160,#REF!,9,FALSE)</f>
        <v>#REF!</v>
      </c>
      <c r="T160" s="53" t="e">
        <f>VLOOKUP('MPRN + HQA'!$I160,#REF!,10,FALSE)</f>
        <v>#REF!</v>
      </c>
      <c r="U160" s="19" t="e">
        <f>VLOOKUP('MPRN + HQA'!$I160,#REF!,11,FALSE)</f>
        <v>#REF!</v>
      </c>
      <c r="V160" s="53" t="e">
        <f>VLOOKUP('MPRN + HQA'!$I160,#REF!,12,FALSE)</f>
        <v>#REF!</v>
      </c>
      <c r="W160" s="19" t="e">
        <f>VLOOKUP('MPRN + HQA'!$I160,#REF!,13,FALSE)</f>
        <v>#REF!</v>
      </c>
      <c r="X160" s="53" t="e">
        <f>VLOOKUP('MPRN + HQA'!$I160,#REF!,14,FALSE)</f>
        <v>#REF!</v>
      </c>
      <c r="Y160" s="19" t="e">
        <f>VLOOKUP('MPRN + HQA'!$I160,#REF!,15,FALSE)</f>
        <v>#REF!</v>
      </c>
      <c r="Z160" s="53" t="e">
        <f>VLOOKUP('MPRN + HQA'!$I160,#REF!,16,FALSE)</f>
        <v>#REF!</v>
      </c>
      <c r="AA160" s="19" t="e">
        <f>VLOOKUP('MPRN + HQA'!$I160,#REF!,17,FALSE)</f>
        <v>#REF!</v>
      </c>
      <c r="AB160" s="53" t="e">
        <f>VLOOKUP('MPRN + HQA'!$I160,#REF!,18,FALSE)</f>
        <v>#REF!</v>
      </c>
      <c r="AC160" s="19" t="e">
        <f>VLOOKUP('MPRN + HQA'!$I160,#REF!,19,FALSE)</f>
        <v>#REF!</v>
      </c>
      <c r="AD160" s="53" t="e">
        <f>VLOOKUP('MPRN + HQA'!$I160,#REF!,20,FALSE)</f>
        <v>#REF!</v>
      </c>
      <c r="AE160" s="19" t="e">
        <f>VLOOKUP('MPRN + HQA'!$I160,#REF!,21,FALSE)</f>
        <v>#REF!</v>
      </c>
      <c r="AF160" s="53" t="e">
        <f>VLOOKUP('MPRN + HQA'!$I160,#REF!,22,FALSE)</f>
        <v>#REF!</v>
      </c>
      <c r="AG160" s="19" t="e">
        <f>VLOOKUP('MPRN + HQA'!$I160,#REF!,23,FALSE)</f>
        <v>#REF!</v>
      </c>
      <c r="AH160" s="53" t="e">
        <f>VLOOKUP('MPRN + HQA'!$I160,#REF!,24,FALSE)</f>
        <v>#REF!</v>
      </c>
      <c r="AI160" s="19" t="e">
        <f>VLOOKUP('MPRN + HQA'!$I160,#REF!,25,FALSE)</f>
        <v>#REF!</v>
      </c>
      <c r="AJ160" s="53" t="e">
        <f>VLOOKUP('MPRN + HQA'!$I160,#REF!,26,FALSE)</f>
        <v>#REF!</v>
      </c>
      <c r="AK160" s="19" t="e">
        <f>VLOOKUP('MPRN + HQA'!$I160,#REF!,27,FALSE)</f>
        <v>#REF!</v>
      </c>
      <c r="AL160" s="53" t="e">
        <f>VLOOKUP('MPRN + HQA'!$I160,#REF!,28,FALSE)</f>
        <v>#REF!</v>
      </c>
      <c r="AM160" s="19" t="e">
        <f>VLOOKUP('MPRN + HQA'!$I160,#REF!,29,FALSE)</f>
        <v>#REF!</v>
      </c>
      <c r="AN160" s="19" t="e">
        <f>VLOOKUP('MPRN + HQA'!$I160,#REF!,30,FALSE)</f>
        <v>#REF!</v>
      </c>
      <c r="AO160" s="53" t="e">
        <f>VLOOKUP('MPRN + HQA'!$I160,#REF!,31,FALSE)</f>
        <v>#REF!</v>
      </c>
      <c r="AP160" s="54" t="e">
        <f>VLOOKUP('MPRN + HQA'!$I160,#REF!,32,FALSE)</f>
        <v>#REF!</v>
      </c>
      <c r="AQ160" s="54" t="e">
        <f>VLOOKUP('MPRN + HQA'!$I160,#REF!,33,FALSE)</f>
        <v>#REF!</v>
      </c>
      <c r="AR160" s="19">
        <v>71.7</v>
      </c>
      <c r="AS160" s="70" t="e">
        <f>VLOOKUP('MPRN + HQA'!$I160,#REF!,35,FALSE)</f>
        <v>#REF!</v>
      </c>
      <c r="AT160" s="19" t="e">
        <f>VLOOKUP('MPRN + HQA'!$I160,#REF!,36,FALSE)</f>
        <v>#REF!</v>
      </c>
      <c r="AU160" s="53" t="e">
        <f>VLOOKUP('MPRN + HQA'!$I160,#REF!,37,FALSE)</f>
        <v>#REF!</v>
      </c>
      <c r="AV160" s="19" t="e">
        <f>VLOOKUP('MPRN + HQA'!$I160,#REF!,38,FALSE)</f>
        <v>#REF!</v>
      </c>
      <c r="AW160" s="53" t="e">
        <f>VLOOKUP('MPRN + HQA'!$I160,#REF!,39,FALSE)</f>
        <v>#REF!</v>
      </c>
      <c r="AX160" s="21"/>
    </row>
    <row r="161" spans="2:50" s="19" customFormat="1" x14ac:dyDescent="0.2">
      <c r="B161" s="90">
        <v>5</v>
      </c>
      <c r="C161" s="95" t="s">
        <v>101</v>
      </c>
      <c r="D161" s="95" t="s">
        <v>211</v>
      </c>
      <c r="E161" s="95"/>
      <c r="F161" s="95" t="s">
        <v>60</v>
      </c>
      <c r="G161" s="95"/>
      <c r="H161" s="90" t="s">
        <v>31</v>
      </c>
      <c r="I161" s="117" t="str">
        <f>'[1]HQA - BASE UNIT TYPE'!$B$25</f>
        <v>(E2) 3 Bed - End Terrace (2 st)</v>
      </c>
      <c r="J161" s="122">
        <v>284</v>
      </c>
      <c r="K161" s="63" t="s">
        <v>11</v>
      </c>
      <c r="L161" s="19" t="e">
        <f>VLOOKUP('MPRN + HQA'!$I161,#REF!,2,FALSE)</f>
        <v>#REF!</v>
      </c>
      <c r="M161" s="77" t="e">
        <f>VLOOKUP('MPRN + HQA'!$I161,#REF!,3,FALSE)</f>
        <v>#REF!</v>
      </c>
      <c r="N161" s="54" t="e">
        <f>VLOOKUP('MPRN + HQA'!$I161,#REF!,4,FALSE)</f>
        <v>#REF!</v>
      </c>
      <c r="O161" s="19" t="e">
        <f>VLOOKUP('MPRN + HQA'!$I161,#REF!,5,FALSE)</f>
        <v>#REF!</v>
      </c>
      <c r="P161" s="53" t="e">
        <f>VLOOKUP('MPRN + HQA'!$I161,#REF!,6,FALSE)</f>
        <v>#REF!</v>
      </c>
      <c r="Q161" s="19" t="e">
        <f>VLOOKUP('MPRN + HQA'!$I161,#REF!,7,FALSE)</f>
        <v>#REF!</v>
      </c>
      <c r="R161" s="53" t="e">
        <f>VLOOKUP('MPRN + HQA'!$I161,#REF!,8,FALSE)</f>
        <v>#REF!</v>
      </c>
      <c r="S161" s="19" t="e">
        <f>VLOOKUP('MPRN + HQA'!$I161,#REF!,9,FALSE)</f>
        <v>#REF!</v>
      </c>
      <c r="T161" s="53" t="e">
        <f>VLOOKUP('MPRN + HQA'!$I161,#REF!,10,FALSE)</f>
        <v>#REF!</v>
      </c>
      <c r="U161" s="19" t="e">
        <f>VLOOKUP('MPRN + HQA'!$I161,#REF!,11,FALSE)</f>
        <v>#REF!</v>
      </c>
      <c r="V161" s="53" t="e">
        <f>VLOOKUP('MPRN + HQA'!$I161,#REF!,12,FALSE)</f>
        <v>#REF!</v>
      </c>
      <c r="W161" s="19" t="e">
        <f>VLOOKUP('MPRN + HQA'!$I161,#REF!,13,FALSE)</f>
        <v>#REF!</v>
      </c>
      <c r="X161" s="53" t="e">
        <f>VLOOKUP('MPRN + HQA'!$I161,#REF!,14,FALSE)</f>
        <v>#REF!</v>
      </c>
      <c r="Y161" s="19" t="e">
        <f>VLOOKUP('MPRN + HQA'!$I161,#REF!,15,FALSE)</f>
        <v>#REF!</v>
      </c>
      <c r="Z161" s="53" t="e">
        <f>VLOOKUP('MPRN + HQA'!$I161,#REF!,16,FALSE)</f>
        <v>#REF!</v>
      </c>
      <c r="AA161" s="19" t="e">
        <f>VLOOKUP('MPRN + HQA'!$I161,#REF!,17,FALSE)</f>
        <v>#REF!</v>
      </c>
      <c r="AB161" s="53" t="e">
        <f>VLOOKUP('MPRN + HQA'!$I161,#REF!,18,FALSE)</f>
        <v>#REF!</v>
      </c>
      <c r="AC161" s="19" t="e">
        <f>VLOOKUP('MPRN + HQA'!$I161,#REF!,19,FALSE)</f>
        <v>#REF!</v>
      </c>
      <c r="AD161" s="53" t="e">
        <f>VLOOKUP('MPRN + HQA'!$I161,#REF!,20,FALSE)</f>
        <v>#REF!</v>
      </c>
      <c r="AE161" s="19" t="e">
        <f>VLOOKUP('MPRN + HQA'!$I161,#REF!,21,FALSE)</f>
        <v>#REF!</v>
      </c>
      <c r="AF161" s="53" t="e">
        <f>VLOOKUP('MPRN + HQA'!$I161,#REF!,22,FALSE)</f>
        <v>#REF!</v>
      </c>
      <c r="AG161" s="19" t="e">
        <f>VLOOKUP('MPRN + HQA'!$I161,#REF!,23,FALSE)</f>
        <v>#REF!</v>
      </c>
      <c r="AH161" s="53" t="e">
        <f>VLOOKUP('MPRN + HQA'!$I161,#REF!,24,FALSE)</f>
        <v>#REF!</v>
      </c>
      <c r="AI161" s="19" t="e">
        <f>VLOOKUP('MPRN + HQA'!$I161,#REF!,25,FALSE)</f>
        <v>#REF!</v>
      </c>
      <c r="AJ161" s="53" t="e">
        <f>VLOOKUP('MPRN + HQA'!$I161,#REF!,26,FALSE)</f>
        <v>#REF!</v>
      </c>
      <c r="AK161" s="19" t="e">
        <f>VLOOKUP('MPRN + HQA'!$I161,#REF!,27,FALSE)</f>
        <v>#REF!</v>
      </c>
      <c r="AL161" s="53" t="e">
        <f>VLOOKUP('MPRN + HQA'!$I161,#REF!,28,FALSE)</f>
        <v>#REF!</v>
      </c>
      <c r="AM161" s="19" t="e">
        <f>VLOOKUP('MPRN + HQA'!$I161,#REF!,29,FALSE)</f>
        <v>#REF!</v>
      </c>
      <c r="AN161" s="19" t="e">
        <f>VLOOKUP('MPRN + HQA'!$I161,#REF!,30,FALSE)</f>
        <v>#REF!</v>
      </c>
      <c r="AO161" s="53" t="e">
        <f>VLOOKUP('MPRN + HQA'!$I161,#REF!,31,FALSE)</f>
        <v>#REF!</v>
      </c>
      <c r="AP161" s="54" t="e">
        <f>VLOOKUP('MPRN + HQA'!$I161,#REF!,32,FALSE)</f>
        <v>#REF!</v>
      </c>
      <c r="AQ161" s="54" t="e">
        <f>VLOOKUP('MPRN + HQA'!$I161,#REF!,33,FALSE)</f>
        <v>#REF!</v>
      </c>
      <c r="AR161" s="19">
        <v>71.7</v>
      </c>
      <c r="AS161" s="70" t="e">
        <f>VLOOKUP('MPRN + HQA'!$I161,#REF!,35,FALSE)</f>
        <v>#REF!</v>
      </c>
      <c r="AT161" s="19" t="e">
        <f>VLOOKUP('MPRN + HQA'!$I161,#REF!,36,FALSE)</f>
        <v>#REF!</v>
      </c>
      <c r="AU161" s="53" t="e">
        <f>VLOOKUP('MPRN + HQA'!$I161,#REF!,37,FALSE)</f>
        <v>#REF!</v>
      </c>
      <c r="AV161" s="19" t="e">
        <f>VLOOKUP('MPRN + HQA'!$I161,#REF!,38,FALSE)</f>
        <v>#REF!</v>
      </c>
      <c r="AW161" s="53" t="e">
        <f>VLOOKUP('MPRN + HQA'!$I161,#REF!,39,FALSE)</f>
        <v>#REF!</v>
      </c>
      <c r="AX161" s="21"/>
    </row>
    <row r="162" spans="2:50" s="19" customFormat="1" x14ac:dyDescent="0.2">
      <c r="B162" s="90">
        <v>6</v>
      </c>
      <c r="C162" s="95" t="s">
        <v>101</v>
      </c>
      <c r="D162" s="95" t="s">
        <v>211</v>
      </c>
      <c r="E162" s="95"/>
      <c r="F162" s="95" t="s">
        <v>59</v>
      </c>
      <c r="G162" s="95"/>
      <c r="H162" s="90" t="s">
        <v>31</v>
      </c>
      <c r="I162" s="117" t="str">
        <f>'[1]HQA - BASE UNIT TYPE'!$B$24</f>
        <v>(E1) 3 Bed - Mid Terrace (2 st)</v>
      </c>
      <c r="J162" s="122">
        <v>333</v>
      </c>
      <c r="K162" s="63" t="s">
        <v>11</v>
      </c>
      <c r="L162" s="19" t="e">
        <f>VLOOKUP('MPRN + HQA'!$I162,#REF!,2,FALSE)</f>
        <v>#REF!</v>
      </c>
      <c r="M162" s="77" t="e">
        <f>VLOOKUP('MPRN + HQA'!$I162,#REF!,3,FALSE)</f>
        <v>#REF!</v>
      </c>
      <c r="N162" s="54" t="e">
        <f>VLOOKUP('MPRN + HQA'!$I162,#REF!,4,FALSE)</f>
        <v>#REF!</v>
      </c>
      <c r="O162" s="19" t="e">
        <f>VLOOKUP('MPRN + HQA'!$I162,#REF!,5,FALSE)</f>
        <v>#REF!</v>
      </c>
      <c r="P162" s="53" t="e">
        <f>VLOOKUP('MPRN + HQA'!$I162,#REF!,6,FALSE)</f>
        <v>#REF!</v>
      </c>
      <c r="Q162" s="19" t="e">
        <f>VLOOKUP('MPRN + HQA'!$I162,#REF!,7,FALSE)</f>
        <v>#REF!</v>
      </c>
      <c r="R162" s="53" t="e">
        <f>VLOOKUP('MPRN + HQA'!$I162,#REF!,8,FALSE)</f>
        <v>#REF!</v>
      </c>
      <c r="S162" s="19" t="e">
        <f>VLOOKUP('MPRN + HQA'!$I162,#REF!,9,FALSE)</f>
        <v>#REF!</v>
      </c>
      <c r="T162" s="53" t="e">
        <f>VLOOKUP('MPRN + HQA'!$I162,#REF!,10,FALSE)</f>
        <v>#REF!</v>
      </c>
      <c r="U162" s="19" t="e">
        <f>VLOOKUP('MPRN + HQA'!$I162,#REF!,11,FALSE)</f>
        <v>#REF!</v>
      </c>
      <c r="V162" s="53" t="e">
        <f>VLOOKUP('MPRN + HQA'!$I162,#REF!,12,FALSE)</f>
        <v>#REF!</v>
      </c>
      <c r="W162" s="19" t="e">
        <f>VLOOKUP('MPRN + HQA'!$I162,#REF!,13,FALSE)</f>
        <v>#REF!</v>
      </c>
      <c r="X162" s="53" t="e">
        <f>VLOOKUP('MPRN + HQA'!$I162,#REF!,14,FALSE)</f>
        <v>#REF!</v>
      </c>
      <c r="Y162" s="19" t="e">
        <f>VLOOKUP('MPRN + HQA'!$I162,#REF!,15,FALSE)</f>
        <v>#REF!</v>
      </c>
      <c r="Z162" s="53" t="e">
        <f>VLOOKUP('MPRN + HQA'!$I162,#REF!,16,FALSE)</f>
        <v>#REF!</v>
      </c>
      <c r="AA162" s="19" t="e">
        <f>VLOOKUP('MPRN + HQA'!$I162,#REF!,17,FALSE)</f>
        <v>#REF!</v>
      </c>
      <c r="AB162" s="53" t="e">
        <f>VLOOKUP('MPRN + HQA'!$I162,#REF!,18,FALSE)</f>
        <v>#REF!</v>
      </c>
      <c r="AC162" s="19" t="e">
        <f>VLOOKUP('MPRN + HQA'!$I162,#REF!,19,FALSE)</f>
        <v>#REF!</v>
      </c>
      <c r="AD162" s="53" t="e">
        <f>VLOOKUP('MPRN + HQA'!$I162,#REF!,20,FALSE)</f>
        <v>#REF!</v>
      </c>
      <c r="AE162" s="19" t="e">
        <f>VLOOKUP('MPRN + HQA'!$I162,#REF!,21,FALSE)</f>
        <v>#REF!</v>
      </c>
      <c r="AF162" s="53" t="e">
        <f>VLOOKUP('MPRN + HQA'!$I162,#REF!,22,FALSE)</f>
        <v>#REF!</v>
      </c>
      <c r="AG162" s="19" t="e">
        <f>VLOOKUP('MPRN + HQA'!$I162,#REF!,23,FALSE)</f>
        <v>#REF!</v>
      </c>
      <c r="AH162" s="53" t="e">
        <f>VLOOKUP('MPRN + HQA'!$I162,#REF!,24,FALSE)</f>
        <v>#REF!</v>
      </c>
      <c r="AI162" s="19" t="e">
        <f>VLOOKUP('MPRN + HQA'!$I162,#REF!,25,FALSE)</f>
        <v>#REF!</v>
      </c>
      <c r="AJ162" s="53" t="e">
        <f>VLOOKUP('MPRN + HQA'!$I162,#REF!,26,FALSE)</f>
        <v>#REF!</v>
      </c>
      <c r="AK162" s="19" t="e">
        <f>VLOOKUP('MPRN + HQA'!$I162,#REF!,27,FALSE)</f>
        <v>#REF!</v>
      </c>
      <c r="AL162" s="53" t="e">
        <f>VLOOKUP('MPRN + HQA'!$I162,#REF!,28,FALSE)</f>
        <v>#REF!</v>
      </c>
      <c r="AM162" s="19" t="e">
        <f>VLOOKUP('MPRN + HQA'!$I162,#REF!,29,FALSE)</f>
        <v>#REF!</v>
      </c>
      <c r="AN162" s="19" t="e">
        <f>VLOOKUP('MPRN + HQA'!$I162,#REF!,30,FALSE)</f>
        <v>#REF!</v>
      </c>
      <c r="AO162" s="53" t="e">
        <f>VLOOKUP('MPRN + HQA'!$I162,#REF!,31,FALSE)</f>
        <v>#REF!</v>
      </c>
      <c r="AP162" s="54" t="e">
        <f>VLOOKUP('MPRN + HQA'!$I162,#REF!,32,FALSE)</f>
        <v>#REF!</v>
      </c>
      <c r="AQ162" s="54" t="e">
        <f>VLOOKUP('MPRN + HQA'!$I162,#REF!,33,FALSE)</f>
        <v>#REF!</v>
      </c>
      <c r="AR162" s="19">
        <v>71.7</v>
      </c>
      <c r="AS162" s="70" t="e">
        <f>VLOOKUP('MPRN + HQA'!$I162,#REF!,35,FALSE)</f>
        <v>#REF!</v>
      </c>
      <c r="AT162" s="19" t="e">
        <f>VLOOKUP('MPRN + HQA'!$I162,#REF!,36,FALSE)</f>
        <v>#REF!</v>
      </c>
      <c r="AU162" s="53" t="e">
        <f>VLOOKUP('MPRN + HQA'!$I162,#REF!,37,FALSE)</f>
        <v>#REF!</v>
      </c>
      <c r="AV162" s="19" t="e">
        <f>VLOOKUP('MPRN + HQA'!$I162,#REF!,38,FALSE)</f>
        <v>#REF!</v>
      </c>
      <c r="AW162" s="53" t="e">
        <f>VLOOKUP('MPRN + HQA'!$I162,#REF!,39,FALSE)</f>
        <v>#REF!</v>
      </c>
      <c r="AX162" s="21"/>
    </row>
    <row r="163" spans="2:50" s="19" customFormat="1" x14ac:dyDescent="0.2">
      <c r="B163" s="90">
        <v>7</v>
      </c>
      <c r="C163" s="95" t="s">
        <v>101</v>
      </c>
      <c r="D163" s="95" t="s">
        <v>211</v>
      </c>
      <c r="E163" s="95"/>
      <c r="F163" s="95" t="s">
        <v>60</v>
      </c>
      <c r="G163" s="95"/>
      <c r="H163" s="90" t="s">
        <v>31</v>
      </c>
      <c r="I163" s="116" t="str">
        <f>'[1]HQA - BASE UNIT TYPE'!$B$22</f>
        <v>(D2) 3 Bed - End Terrace (2 st)</v>
      </c>
      <c r="J163" s="122">
        <v>285</v>
      </c>
      <c r="K163" s="63" t="s">
        <v>11</v>
      </c>
      <c r="L163" s="19" t="e">
        <f>VLOOKUP('MPRN + HQA'!$I163,#REF!,2,FALSE)</f>
        <v>#REF!</v>
      </c>
      <c r="M163" s="77" t="e">
        <f>VLOOKUP('MPRN + HQA'!$I163,#REF!,3,FALSE)</f>
        <v>#REF!</v>
      </c>
      <c r="N163" s="54" t="e">
        <f>VLOOKUP('MPRN + HQA'!$I163,#REF!,4,FALSE)</f>
        <v>#REF!</v>
      </c>
      <c r="O163" s="19" t="e">
        <f>VLOOKUP('MPRN + HQA'!$I163,#REF!,5,FALSE)</f>
        <v>#REF!</v>
      </c>
      <c r="P163" s="53" t="e">
        <f>VLOOKUP('MPRN + HQA'!$I163,#REF!,6,FALSE)</f>
        <v>#REF!</v>
      </c>
      <c r="Q163" s="19" t="e">
        <f>VLOOKUP('MPRN + HQA'!$I163,#REF!,7,FALSE)</f>
        <v>#REF!</v>
      </c>
      <c r="R163" s="53" t="e">
        <f>VLOOKUP('MPRN + HQA'!$I163,#REF!,8,FALSE)</f>
        <v>#REF!</v>
      </c>
      <c r="S163" s="19" t="e">
        <f>VLOOKUP('MPRN + HQA'!$I163,#REF!,9,FALSE)</f>
        <v>#REF!</v>
      </c>
      <c r="T163" s="53" t="e">
        <f>VLOOKUP('MPRN + HQA'!$I163,#REF!,10,FALSE)</f>
        <v>#REF!</v>
      </c>
      <c r="U163" s="19" t="e">
        <f>VLOOKUP('MPRN + HQA'!$I163,#REF!,11,FALSE)</f>
        <v>#REF!</v>
      </c>
      <c r="V163" s="53" t="e">
        <f>VLOOKUP('MPRN + HQA'!$I163,#REF!,12,FALSE)</f>
        <v>#REF!</v>
      </c>
      <c r="W163" s="19" t="e">
        <f>VLOOKUP('MPRN + HQA'!$I163,#REF!,13,FALSE)</f>
        <v>#REF!</v>
      </c>
      <c r="X163" s="53" t="e">
        <f>VLOOKUP('MPRN + HQA'!$I163,#REF!,14,FALSE)</f>
        <v>#REF!</v>
      </c>
      <c r="Y163" s="19" t="e">
        <f>VLOOKUP('MPRN + HQA'!$I163,#REF!,15,FALSE)</f>
        <v>#REF!</v>
      </c>
      <c r="Z163" s="53" t="e">
        <f>VLOOKUP('MPRN + HQA'!$I163,#REF!,16,FALSE)</f>
        <v>#REF!</v>
      </c>
      <c r="AA163" s="19" t="e">
        <f>VLOOKUP('MPRN + HQA'!$I163,#REF!,17,FALSE)</f>
        <v>#REF!</v>
      </c>
      <c r="AB163" s="53" t="e">
        <f>VLOOKUP('MPRN + HQA'!$I163,#REF!,18,FALSE)</f>
        <v>#REF!</v>
      </c>
      <c r="AC163" s="19" t="e">
        <f>VLOOKUP('MPRN + HQA'!$I163,#REF!,19,FALSE)</f>
        <v>#REF!</v>
      </c>
      <c r="AD163" s="53" t="e">
        <f>VLOOKUP('MPRN + HQA'!$I163,#REF!,20,FALSE)</f>
        <v>#REF!</v>
      </c>
      <c r="AE163" s="19" t="e">
        <f>VLOOKUP('MPRN + HQA'!$I163,#REF!,21,FALSE)</f>
        <v>#REF!</v>
      </c>
      <c r="AF163" s="53" t="e">
        <f>VLOOKUP('MPRN + HQA'!$I163,#REF!,22,FALSE)</f>
        <v>#REF!</v>
      </c>
      <c r="AG163" s="19" t="e">
        <f>VLOOKUP('MPRN + HQA'!$I163,#REF!,23,FALSE)</f>
        <v>#REF!</v>
      </c>
      <c r="AH163" s="53" t="e">
        <f>VLOOKUP('MPRN + HQA'!$I163,#REF!,24,FALSE)</f>
        <v>#REF!</v>
      </c>
      <c r="AI163" s="19" t="e">
        <f>VLOOKUP('MPRN + HQA'!$I163,#REF!,25,FALSE)</f>
        <v>#REF!</v>
      </c>
      <c r="AJ163" s="53" t="e">
        <f>VLOOKUP('MPRN + HQA'!$I163,#REF!,26,FALSE)</f>
        <v>#REF!</v>
      </c>
      <c r="AK163" s="19" t="e">
        <f>VLOOKUP('MPRN + HQA'!$I163,#REF!,27,FALSE)</f>
        <v>#REF!</v>
      </c>
      <c r="AL163" s="53" t="e">
        <f>VLOOKUP('MPRN + HQA'!$I163,#REF!,28,FALSE)</f>
        <v>#REF!</v>
      </c>
      <c r="AM163" s="19" t="e">
        <f>VLOOKUP('MPRN + HQA'!$I163,#REF!,29,FALSE)</f>
        <v>#REF!</v>
      </c>
      <c r="AN163" s="19" t="e">
        <f>VLOOKUP('MPRN + HQA'!$I163,#REF!,30,FALSE)</f>
        <v>#REF!</v>
      </c>
      <c r="AO163" s="53" t="e">
        <f>VLOOKUP('MPRN + HQA'!$I163,#REF!,31,FALSE)</f>
        <v>#REF!</v>
      </c>
      <c r="AP163" s="54" t="e">
        <f>VLOOKUP('MPRN + HQA'!$I163,#REF!,32,FALSE)</f>
        <v>#REF!</v>
      </c>
      <c r="AQ163" s="54" t="e">
        <f>VLOOKUP('MPRN + HQA'!$I163,#REF!,33,FALSE)</f>
        <v>#REF!</v>
      </c>
      <c r="AR163" s="19">
        <v>70.400000000000006</v>
      </c>
      <c r="AS163" s="70" t="e">
        <f>VLOOKUP('MPRN + HQA'!$I163,#REF!,35,FALSE)</f>
        <v>#REF!</v>
      </c>
      <c r="AT163" s="19" t="e">
        <f>VLOOKUP('MPRN + HQA'!$I163,#REF!,36,FALSE)</f>
        <v>#REF!</v>
      </c>
      <c r="AU163" s="53" t="e">
        <f>VLOOKUP('MPRN + HQA'!$I163,#REF!,37,FALSE)</f>
        <v>#REF!</v>
      </c>
      <c r="AV163" s="19" t="e">
        <f>VLOOKUP('MPRN + HQA'!$I163,#REF!,38,FALSE)</f>
        <v>#REF!</v>
      </c>
      <c r="AW163" s="53" t="e">
        <f>VLOOKUP('MPRN + HQA'!$I163,#REF!,39,FALSE)</f>
        <v>#REF!</v>
      </c>
      <c r="AX163" s="21"/>
    </row>
    <row r="164" spans="2:50" s="23" customFormat="1" x14ac:dyDescent="0.2">
      <c r="B164" s="90">
        <v>8</v>
      </c>
      <c r="C164" s="95" t="s">
        <v>101</v>
      </c>
      <c r="D164" s="95" t="s">
        <v>211</v>
      </c>
      <c r="E164" s="95"/>
      <c r="F164" s="95" t="s">
        <v>59</v>
      </c>
      <c r="G164" s="95"/>
      <c r="H164" s="90" t="s">
        <v>31</v>
      </c>
      <c r="I164" s="117" t="str">
        <f>'[1]HQA - BASE UNIT TYPE'!$B$24</f>
        <v>(E1) 3 Bed - Mid Terrace (2 st)</v>
      </c>
      <c r="J164" s="122">
        <v>332</v>
      </c>
      <c r="K164" s="62" t="s">
        <v>11</v>
      </c>
      <c r="L164" s="23" t="e">
        <f>VLOOKUP('MPRN + HQA'!$I164,#REF!,2,FALSE)</f>
        <v>#REF!</v>
      </c>
      <c r="M164" s="76" t="e">
        <f>VLOOKUP('MPRN + HQA'!$I164,#REF!,3,FALSE)</f>
        <v>#REF!</v>
      </c>
      <c r="N164" s="52" t="e">
        <f>VLOOKUP('MPRN + HQA'!$I164,#REF!,4,FALSE)</f>
        <v>#REF!</v>
      </c>
      <c r="O164" s="23" t="e">
        <f>VLOOKUP('MPRN + HQA'!$I164,#REF!,5,FALSE)</f>
        <v>#REF!</v>
      </c>
      <c r="P164" s="50" t="e">
        <f>VLOOKUP('MPRN + HQA'!$I164,#REF!,6,FALSE)</f>
        <v>#REF!</v>
      </c>
      <c r="Q164" s="23" t="e">
        <f>VLOOKUP('MPRN + HQA'!$I164,#REF!,7,FALSE)</f>
        <v>#REF!</v>
      </c>
      <c r="R164" s="50" t="e">
        <f>VLOOKUP('MPRN + HQA'!$I164,#REF!,8,FALSE)</f>
        <v>#REF!</v>
      </c>
      <c r="S164" s="23" t="e">
        <f>VLOOKUP('MPRN + HQA'!$I164,#REF!,9,FALSE)</f>
        <v>#REF!</v>
      </c>
      <c r="T164" s="50" t="e">
        <f>VLOOKUP('MPRN + HQA'!$I164,#REF!,10,FALSE)</f>
        <v>#REF!</v>
      </c>
      <c r="U164" s="23" t="e">
        <f>VLOOKUP('MPRN + HQA'!$I164,#REF!,11,FALSE)</f>
        <v>#REF!</v>
      </c>
      <c r="V164" s="50" t="e">
        <f>VLOOKUP('MPRN + HQA'!$I164,#REF!,12,FALSE)</f>
        <v>#REF!</v>
      </c>
      <c r="W164" s="23" t="e">
        <f>VLOOKUP('MPRN + HQA'!$I164,#REF!,13,FALSE)</f>
        <v>#REF!</v>
      </c>
      <c r="X164" s="50" t="e">
        <f>VLOOKUP('MPRN + HQA'!$I164,#REF!,14,FALSE)</f>
        <v>#REF!</v>
      </c>
      <c r="Y164" s="23" t="e">
        <f>VLOOKUP('MPRN + HQA'!$I164,#REF!,15,FALSE)</f>
        <v>#REF!</v>
      </c>
      <c r="Z164" s="50" t="e">
        <f>VLOOKUP('MPRN + HQA'!$I164,#REF!,16,FALSE)</f>
        <v>#REF!</v>
      </c>
      <c r="AA164" s="23" t="e">
        <f>VLOOKUP('MPRN + HQA'!$I164,#REF!,17,FALSE)</f>
        <v>#REF!</v>
      </c>
      <c r="AB164" s="50" t="e">
        <f>VLOOKUP('MPRN + HQA'!$I164,#REF!,18,FALSE)</f>
        <v>#REF!</v>
      </c>
      <c r="AC164" s="23" t="e">
        <f>VLOOKUP('MPRN + HQA'!$I164,#REF!,19,FALSE)</f>
        <v>#REF!</v>
      </c>
      <c r="AD164" s="50" t="e">
        <f>VLOOKUP('MPRN + HQA'!$I164,#REF!,20,FALSE)</f>
        <v>#REF!</v>
      </c>
      <c r="AE164" s="23" t="e">
        <f>VLOOKUP('MPRN + HQA'!$I164,#REF!,21,FALSE)</f>
        <v>#REF!</v>
      </c>
      <c r="AF164" s="50" t="e">
        <f>VLOOKUP('MPRN + HQA'!$I164,#REF!,22,FALSE)</f>
        <v>#REF!</v>
      </c>
      <c r="AG164" s="23" t="e">
        <f>VLOOKUP('MPRN + HQA'!$I164,#REF!,23,FALSE)</f>
        <v>#REF!</v>
      </c>
      <c r="AH164" s="50" t="e">
        <f>VLOOKUP('MPRN + HQA'!$I164,#REF!,24,FALSE)</f>
        <v>#REF!</v>
      </c>
      <c r="AI164" s="23" t="e">
        <f>VLOOKUP('MPRN + HQA'!$I164,#REF!,25,FALSE)</f>
        <v>#REF!</v>
      </c>
      <c r="AJ164" s="50" t="e">
        <f>VLOOKUP('MPRN + HQA'!$I164,#REF!,26,FALSE)</f>
        <v>#REF!</v>
      </c>
      <c r="AK164" s="23" t="e">
        <f>VLOOKUP('MPRN + HQA'!$I164,#REF!,27,FALSE)</f>
        <v>#REF!</v>
      </c>
      <c r="AL164" s="50" t="e">
        <f>VLOOKUP('MPRN + HQA'!$I164,#REF!,28,FALSE)</f>
        <v>#REF!</v>
      </c>
      <c r="AM164" s="23" t="e">
        <f>VLOOKUP('MPRN + HQA'!$I164,#REF!,29,FALSE)</f>
        <v>#REF!</v>
      </c>
      <c r="AN164" s="23" t="e">
        <f>VLOOKUP('MPRN + HQA'!$I164,#REF!,30,FALSE)</f>
        <v>#REF!</v>
      </c>
      <c r="AO164" s="50" t="e">
        <f>VLOOKUP('MPRN + HQA'!$I164,#REF!,31,FALSE)</f>
        <v>#REF!</v>
      </c>
      <c r="AP164" s="52" t="e">
        <f>VLOOKUP('MPRN + HQA'!$I164,#REF!,32,FALSE)</f>
        <v>#REF!</v>
      </c>
      <c r="AQ164" s="52" t="e">
        <f>VLOOKUP('MPRN + HQA'!$I164,#REF!,33,FALSE)</f>
        <v>#REF!</v>
      </c>
      <c r="AR164" s="23">
        <v>63.5</v>
      </c>
      <c r="AS164" s="69" t="e">
        <f>VLOOKUP('MPRN + HQA'!$I164,#REF!,35,FALSE)</f>
        <v>#REF!</v>
      </c>
      <c r="AT164" s="23" t="e">
        <f>VLOOKUP('MPRN + HQA'!$I164,#REF!,36,FALSE)</f>
        <v>#REF!</v>
      </c>
      <c r="AU164" s="50" t="e">
        <f>VLOOKUP('MPRN + HQA'!$I164,#REF!,37,FALSE)</f>
        <v>#REF!</v>
      </c>
      <c r="AV164" s="23" t="e">
        <f>VLOOKUP('MPRN + HQA'!$I164,#REF!,38,FALSE)</f>
        <v>#REF!</v>
      </c>
      <c r="AW164" s="50" t="e">
        <f>VLOOKUP('MPRN + HQA'!$I164,#REF!,39,FALSE)</f>
        <v>#REF!</v>
      </c>
      <c r="AX164" s="24"/>
    </row>
    <row r="165" spans="2:50" s="23" customFormat="1" x14ac:dyDescent="0.2">
      <c r="B165" s="90">
        <v>9</v>
      </c>
      <c r="C165" s="95" t="s">
        <v>101</v>
      </c>
      <c r="D165" s="95" t="s">
        <v>211</v>
      </c>
      <c r="E165" s="95"/>
      <c r="F165" s="95" t="s">
        <v>60</v>
      </c>
      <c r="G165" s="95"/>
      <c r="H165" s="90" t="s">
        <v>31</v>
      </c>
      <c r="I165" s="116" t="str">
        <f>'[1]HQA - BASE UNIT TYPE'!$B$21</f>
        <v>(D1) 3 Bed - Mid Terrace (2 st)</v>
      </c>
      <c r="J165" s="122">
        <v>286</v>
      </c>
      <c r="K165" s="62" t="s">
        <v>11</v>
      </c>
      <c r="L165" s="23" t="e">
        <f>VLOOKUP('MPRN + HQA'!$I165,#REF!,2,FALSE)</f>
        <v>#REF!</v>
      </c>
      <c r="M165" s="76" t="e">
        <f>VLOOKUP('MPRN + HQA'!$I165,#REF!,3,FALSE)</f>
        <v>#REF!</v>
      </c>
      <c r="N165" s="52" t="e">
        <f>VLOOKUP('MPRN + HQA'!$I165,#REF!,4,FALSE)</f>
        <v>#REF!</v>
      </c>
      <c r="O165" s="23" t="e">
        <f>VLOOKUP('MPRN + HQA'!$I165,#REF!,5,FALSE)</f>
        <v>#REF!</v>
      </c>
      <c r="P165" s="50" t="e">
        <f>VLOOKUP('MPRN + HQA'!$I165,#REF!,6,FALSE)</f>
        <v>#REF!</v>
      </c>
      <c r="Q165" s="23" t="e">
        <f>VLOOKUP('MPRN + HQA'!$I165,#REF!,7,FALSE)</f>
        <v>#REF!</v>
      </c>
      <c r="R165" s="50" t="e">
        <f>VLOOKUP('MPRN + HQA'!$I165,#REF!,8,FALSE)</f>
        <v>#REF!</v>
      </c>
      <c r="S165" s="23" t="e">
        <f>VLOOKUP('MPRN + HQA'!$I165,#REF!,9,FALSE)</f>
        <v>#REF!</v>
      </c>
      <c r="T165" s="50" t="e">
        <f>VLOOKUP('MPRN + HQA'!$I165,#REF!,10,FALSE)</f>
        <v>#REF!</v>
      </c>
      <c r="U165" s="23" t="e">
        <f>VLOOKUP('MPRN + HQA'!$I165,#REF!,11,FALSE)</f>
        <v>#REF!</v>
      </c>
      <c r="V165" s="50" t="e">
        <f>VLOOKUP('MPRN + HQA'!$I165,#REF!,12,FALSE)</f>
        <v>#REF!</v>
      </c>
      <c r="W165" s="23" t="e">
        <f>VLOOKUP('MPRN + HQA'!$I165,#REF!,13,FALSE)</f>
        <v>#REF!</v>
      </c>
      <c r="X165" s="50" t="e">
        <f>VLOOKUP('MPRN + HQA'!$I165,#REF!,14,FALSE)</f>
        <v>#REF!</v>
      </c>
      <c r="Y165" s="23" t="e">
        <f>VLOOKUP('MPRN + HQA'!$I165,#REF!,15,FALSE)</f>
        <v>#REF!</v>
      </c>
      <c r="Z165" s="50" t="e">
        <f>VLOOKUP('MPRN + HQA'!$I165,#REF!,16,FALSE)</f>
        <v>#REF!</v>
      </c>
      <c r="AA165" s="23" t="e">
        <f>VLOOKUP('MPRN + HQA'!$I165,#REF!,17,FALSE)</f>
        <v>#REF!</v>
      </c>
      <c r="AB165" s="50" t="e">
        <f>VLOOKUP('MPRN + HQA'!$I165,#REF!,18,FALSE)</f>
        <v>#REF!</v>
      </c>
      <c r="AC165" s="23" t="e">
        <f>VLOOKUP('MPRN + HQA'!$I165,#REF!,19,FALSE)</f>
        <v>#REF!</v>
      </c>
      <c r="AD165" s="50" t="e">
        <f>VLOOKUP('MPRN + HQA'!$I165,#REF!,20,FALSE)</f>
        <v>#REF!</v>
      </c>
      <c r="AE165" s="23" t="e">
        <f>VLOOKUP('MPRN + HQA'!$I165,#REF!,21,FALSE)</f>
        <v>#REF!</v>
      </c>
      <c r="AF165" s="50" t="e">
        <f>VLOOKUP('MPRN + HQA'!$I165,#REF!,22,FALSE)</f>
        <v>#REF!</v>
      </c>
      <c r="AG165" s="23" t="e">
        <f>VLOOKUP('MPRN + HQA'!$I165,#REF!,23,FALSE)</f>
        <v>#REF!</v>
      </c>
      <c r="AH165" s="50" t="e">
        <f>VLOOKUP('MPRN + HQA'!$I165,#REF!,24,FALSE)</f>
        <v>#REF!</v>
      </c>
      <c r="AI165" s="23" t="e">
        <f>VLOOKUP('MPRN + HQA'!$I165,#REF!,25,FALSE)</f>
        <v>#REF!</v>
      </c>
      <c r="AJ165" s="50" t="e">
        <f>VLOOKUP('MPRN + HQA'!$I165,#REF!,26,FALSE)</f>
        <v>#REF!</v>
      </c>
      <c r="AK165" s="23" t="e">
        <f>VLOOKUP('MPRN + HQA'!$I165,#REF!,27,FALSE)</f>
        <v>#REF!</v>
      </c>
      <c r="AL165" s="50" t="e">
        <f>VLOOKUP('MPRN + HQA'!$I165,#REF!,28,FALSE)</f>
        <v>#REF!</v>
      </c>
      <c r="AM165" s="23" t="e">
        <f>VLOOKUP('MPRN + HQA'!$I165,#REF!,29,FALSE)</f>
        <v>#REF!</v>
      </c>
      <c r="AN165" s="23" t="e">
        <f>VLOOKUP('MPRN + HQA'!$I165,#REF!,30,FALSE)</f>
        <v>#REF!</v>
      </c>
      <c r="AO165" s="50" t="e">
        <f>VLOOKUP('MPRN + HQA'!$I165,#REF!,31,FALSE)</f>
        <v>#REF!</v>
      </c>
      <c r="AP165" s="52" t="e">
        <f>VLOOKUP('MPRN + HQA'!$I165,#REF!,32,FALSE)</f>
        <v>#REF!</v>
      </c>
      <c r="AQ165" s="52" t="e">
        <f>VLOOKUP('MPRN + HQA'!$I165,#REF!,33,FALSE)</f>
        <v>#REF!</v>
      </c>
      <c r="AR165" s="23">
        <v>63.5</v>
      </c>
      <c r="AS165" s="69" t="e">
        <f>VLOOKUP('MPRN + HQA'!$I165,#REF!,35,FALSE)</f>
        <v>#REF!</v>
      </c>
      <c r="AT165" s="23" t="e">
        <f>VLOOKUP('MPRN + HQA'!$I165,#REF!,36,FALSE)</f>
        <v>#REF!</v>
      </c>
      <c r="AU165" s="50" t="e">
        <f>VLOOKUP('MPRN + HQA'!$I165,#REF!,37,FALSE)</f>
        <v>#REF!</v>
      </c>
      <c r="AV165" s="23" t="e">
        <f>VLOOKUP('MPRN + HQA'!$I165,#REF!,38,FALSE)</f>
        <v>#REF!</v>
      </c>
      <c r="AW165" s="50" t="e">
        <f>VLOOKUP('MPRN + HQA'!$I165,#REF!,39,FALSE)</f>
        <v>#REF!</v>
      </c>
      <c r="AX165" s="24"/>
    </row>
    <row r="166" spans="2:50" s="19" customFormat="1" x14ac:dyDescent="0.2">
      <c r="B166" s="90">
        <v>10</v>
      </c>
      <c r="C166" s="95" t="s">
        <v>101</v>
      </c>
      <c r="D166" s="95" t="s">
        <v>211</v>
      </c>
      <c r="E166" s="95"/>
      <c r="F166" s="95" t="s">
        <v>59</v>
      </c>
      <c r="G166" s="95"/>
      <c r="H166" s="90" t="s">
        <v>31</v>
      </c>
      <c r="I166" s="117" t="str">
        <f>'[1]HQA - BASE UNIT TYPE'!$B$25</f>
        <v>(E2) 3 Bed - End Terrace (2 st)</v>
      </c>
      <c r="J166" s="122">
        <v>331</v>
      </c>
      <c r="K166" s="63" t="s">
        <v>11</v>
      </c>
      <c r="L166" s="19" t="e">
        <f>VLOOKUP('MPRN + HQA'!$I166,#REF!,2,FALSE)</f>
        <v>#REF!</v>
      </c>
      <c r="M166" s="77" t="e">
        <f>VLOOKUP('MPRN + HQA'!$I166,#REF!,3,FALSE)</f>
        <v>#REF!</v>
      </c>
      <c r="N166" s="54" t="e">
        <f>VLOOKUP('MPRN + HQA'!$I166,#REF!,4,FALSE)</f>
        <v>#REF!</v>
      </c>
      <c r="O166" s="19" t="e">
        <f>VLOOKUP('MPRN + HQA'!$I166,#REF!,5,FALSE)</f>
        <v>#REF!</v>
      </c>
      <c r="P166" s="53" t="e">
        <f>VLOOKUP('MPRN + HQA'!$I166,#REF!,6,FALSE)</f>
        <v>#REF!</v>
      </c>
      <c r="Q166" s="19" t="e">
        <f>VLOOKUP('MPRN + HQA'!$I166,#REF!,7,FALSE)</f>
        <v>#REF!</v>
      </c>
      <c r="R166" s="53" t="e">
        <f>VLOOKUP('MPRN + HQA'!$I166,#REF!,8,FALSE)</f>
        <v>#REF!</v>
      </c>
      <c r="S166" s="19" t="e">
        <f>VLOOKUP('MPRN + HQA'!$I166,#REF!,9,FALSE)</f>
        <v>#REF!</v>
      </c>
      <c r="T166" s="53" t="e">
        <f>VLOOKUP('MPRN + HQA'!$I166,#REF!,10,FALSE)</f>
        <v>#REF!</v>
      </c>
      <c r="U166" s="19" t="e">
        <f>VLOOKUP('MPRN + HQA'!$I166,#REF!,11,FALSE)</f>
        <v>#REF!</v>
      </c>
      <c r="V166" s="53" t="e">
        <f>VLOOKUP('MPRN + HQA'!$I166,#REF!,12,FALSE)</f>
        <v>#REF!</v>
      </c>
      <c r="W166" s="19" t="e">
        <f>VLOOKUP('MPRN + HQA'!$I166,#REF!,13,FALSE)</f>
        <v>#REF!</v>
      </c>
      <c r="X166" s="53" t="e">
        <f>VLOOKUP('MPRN + HQA'!$I166,#REF!,14,FALSE)</f>
        <v>#REF!</v>
      </c>
      <c r="Y166" s="19" t="e">
        <f>VLOOKUP('MPRN + HQA'!$I166,#REF!,15,FALSE)</f>
        <v>#REF!</v>
      </c>
      <c r="Z166" s="53" t="e">
        <f>VLOOKUP('MPRN + HQA'!$I166,#REF!,16,FALSE)</f>
        <v>#REF!</v>
      </c>
      <c r="AA166" s="19" t="e">
        <f>VLOOKUP('MPRN + HQA'!$I166,#REF!,17,FALSE)</f>
        <v>#REF!</v>
      </c>
      <c r="AB166" s="53" t="e">
        <f>VLOOKUP('MPRN + HQA'!$I166,#REF!,18,FALSE)</f>
        <v>#REF!</v>
      </c>
      <c r="AC166" s="19" t="e">
        <f>VLOOKUP('MPRN + HQA'!$I166,#REF!,19,FALSE)</f>
        <v>#REF!</v>
      </c>
      <c r="AD166" s="53" t="e">
        <f>VLOOKUP('MPRN + HQA'!$I166,#REF!,20,FALSE)</f>
        <v>#REF!</v>
      </c>
      <c r="AE166" s="19" t="e">
        <f>VLOOKUP('MPRN + HQA'!$I166,#REF!,21,FALSE)</f>
        <v>#REF!</v>
      </c>
      <c r="AF166" s="53" t="e">
        <f>VLOOKUP('MPRN + HQA'!$I166,#REF!,22,FALSE)</f>
        <v>#REF!</v>
      </c>
      <c r="AG166" s="19" t="e">
        <f>VLOOKUP('MPRN + HQA'!$I166,#REF!,23,FALSE)</f>
        <v>#REF!</v>
      </c>
      <c r="AH166" s="53" t="e">
        <f>VLOOKUP('MPRN + HQA'!$I166,#REF!,24,FALSE)</f>
        <v>#REF!</v>
      </c>
      <c r="AI166" s="19" t="e">
        <f>VLOOKUP('MPRN + HQA'!$I166,#REF!,25,FALSE)</f>
        <v>#REF!</v>
      </c>
      <c r="AJ166" s="53" t="e">
        <f>VLOOKUP('MPRN + HQA'!$I166,#REF!,26,FALSE)</f>
        <v>#REF!</v>
      </c>
      <c r="AK166" s="19" t="e">
        <f>VLOOKUP('MPRN + HQA'!$I166,#REF!,27,FALSE)</f>
        <v>#REF!</v>
      </c>
      <c r="AL166" s="53" t="e">
        <f>VLOOKUP('MPRN + HQA'!$I166,#REF!,28,FALSE)</f>
        <v>#REF!</v>
      </c>
      <c r="AM166" s="19" t="e">
        <f>VLOOKUP('MPRN + HQA'!$I166,#REF!,29,FALSE)</f>
        <v>#REF!</v>
      </c>
      <c r="AN166" s="19" t="e">
        <f>VLOOKUP('MPRN + HQA'!$I166,#REF!,30,FALSE)</f>
        <v>#REF!</v>
      </c>
      <c r="AO166" s="53" t="e">
        <f>VLOOKUP('MPRN + HQA'!$I166,#REF!,31,FALSE)</f>
        <v>#REF!</v>
      </c>
      <c r="AP166" s="54" t="e">
        <f>VLOOKUP('MPRN + HQA'!$I166,#REF!,32,FALSE)</f>
        <v>#REF!</v>
      </c>
      <c r="AQ166" s="54" t="e">
        <f>VLOOKUP('MPRN + HQA'!$I166,#REF!,33,FALSE)</f>
        <v>#REF!</v>
      </c>
      <c r="AR166" s="19">
        <v>70.3</v>
      </c>
      <c r="AS166" s="70" t="e">
        <f>VLOOKUP('MPRN + HQA'!$I166,#REF!,35,FALSE)</f>
        <v>#REF!</v>
      </c>
      <c r="AT166" s="19" t="e">
        <f>VLOOKUP('MPRN + HQA'!$I166,#REF!,36,FALSE)</f>
        <v>#REF!</v>
      </c>
      <c r="AU166" s="53" t="e">
        <f>VLOOKUP('MPRN + HQA'!$I166,#REF!,37,FALSE)</f>
        <v>#REF!</v>
      </c>
      <c r="AV166" s="19" t="e">
        <f>VLOOKUP('MPRN + HQA'!$I166,#REF!,38,FALSE)</f>
        <v>#REF!</v>
      </c>
      <c r="AW166" s="53" t="e">
        <f>VLOOKUP('MPRN + HQA'!$I166,#REF!,39,FALSE)</f>
        <v>#REF!</v>
      </c>
      <c r="AX166" s="21"/>
    </row>
    <row r="167" spans="2:50" s="19" customFormat="1" x14ac:dyDescent="0.2">
      <c r="B167" s="90">
        <v>11</v>
      </c>
      <c r="C167" s="95" t="s">
        <v>101</v>
      </c>
      <c r="D167" s="95" t="s">
        <v>211</v>
      </c>
      <c r="E167" s="95"/>
      <c r="F167" s="95" t="s">
        <v>60</v>
      </c>
      <c r="G167" s="95"/>
      <c r="H167" s="90" t="s">
        <v>31</v>
      </c>
      <c r="I167" s="116" t="str">
        <f>'[1]HQA - BASE UNIT TYPE'!$B$21</f>
        <v>(D1) 3 Bed - Mid Terrace (2 st)</v>
      </c>
      <c r="J167" s="122">
        <v>287</v>
      </c>
      <c r="K167" s="63"/>
      <c r="M167" s="77"/>
      <c r="N167" s="54"/>
      <c r="P167" s="53"/>
      <c r="R167" s="53"/>
      <c r="T167" s="53"/>
      <c r="V167" s="53"/>
      <c r="X167" s="53"/>
      <c r="Z167" s="53"/>
      <c r="AB167" s="53"/>
      <c r="AD167" s="53"/>
      <c r="AF167" s="53"/>
      <c r="AH167" s="53"/>
      <c r="AJ167" s="53"/>
      <c r="AL167" s="53"/>
      <c r="AO167" s="53"/>
      <c r="AP167" s="54"/>
      <c r="AQ167" s="54"/>
      <c r="AS167" s="70"/>
      <c r="AU167" s="53"/>
      <c r="AW167" s="53"/>
      <c r="AX167" s="21"/>
    </row>
    <row r="168" spans="2:50" s="19" customFormat="1" x14ac:dyDescent="0.2">
      <c r="B168" s="90">
        <v>12</v>
      </c>
      <c r="C168" s="95" t="s">
        <v>101</v>
      </c>
      <c r="D168" s="95" t="s">
        <v>211</v>
      </c>
      <c r="E168" s="95"/>
      <c r="F168" s="95" t="s">
        <v>59</v>
      </c>
      <c r="G168" s="95"/>
      <c r="H168" s="90" t="s">
        <v>31</v>
      </c>
      <c r="I168" s="117" t="str">
        <f>'[1]HQA - BASE UNIT TYPE'!$B$25</f>
        <v>(E2) 3 Bed - End Terrace (2 st)</v>
      </c>
      <c r="J168" s="122">
        <v>330</v>
      </c>
      <c r="K168" s="63"/>
      <c r="M168" s="77"/>
      <c r="N168" s="54"/>
      <c r="P168" s="53"/>
      <c r="R168" s="53"/>
      <c r="T168" s="53"/>
      <c r="V168" s="53"/>
      <c r="X168" s="53"/>
      <c r="Z168" s="53"/>
      <c r="AB168" s="53"/>
      <c r="AD168" s="53"/>
      <c r="AF168" s="53"/>
      <c r="AH168" s="53"/>
      <c r="AJ168" s="53"/>
      <c r="AL168" s="53"/>
      <c r="AO168" s="53"/>
      <c r="AP168" s="54"/>
      <c r="AQ168" s="54"/>
      <c r="AS168" s="70"/>
      <c r="AU168" s="53"/>
      <c r="AW168" s="53"/>
      <c r="AX168" s="21"/>
    </row>
    <row r="169" spans="2:50" s="19" customFormat="1" x14ac:dyDescent="0.2">
      <c r="B169" s="90">
        <v>13</v>
      </c>
      <c r="C169" s="95" t="s">
        <v>101</v>
      </c>
      <c r="D169" s="95" t="s">
        <v>211</v>
      </c>
      <c r="E169" s="95"/>
      <c r="F169" s="95" t="s">
        <v>60</v>
      </c>
      <c r="G169" s="95"/>
      <c r="H169" s="90" t="s">
        <v>31</v>
      </c>
      <c r="I169" s="116" t="str">
        <f>'[1]HQA - BASE UNIT TYPE'!$B$21</f>
        <v>(D1) 3 Bed - Mid Terrace (2 st)</v>
      </c>
      <c r="J169" s="122">
        <v>288</v>
      </c>
      <c r="K169" s="63"/>
      <c r="M169" s="77"/>
      <c r="N169" s="54"/>
      <c r="P169" s="53"/>
      <c r="R169" s="53"/>
      <c r="T169" s="53"/>
      <c r="V169" s="53"/>
      <c r="X169" s="53"/>
      <c r="Z169" s="53"/>
      <c r="AB169" s="53"/>
      <c r="AD169" s="53"/>
      <c r="AF169" s="53"/>
      <c r="AH169" s="53"/>
      <c r="AJ169" s="53"/>
      <c r="AL169" s="53"/>
      <c r="AO169" s="53"/>
      <c r="AP169" s="54"/>
      <c r="AQ169" s="54"/>
      <c r="AS169" s="70"/>
      <c r="AU169" s="53"/>
      <c r="AW169" s="53"/>
      <c r="AX169" s="21"/>
    </row>
    <row r="170" spans="2:50" s="19" customFormat="1" x14ac:dyDescent="0.2">
      <c r="B170" s="90">
        <v>14</v>
      </c>
      <c r="C170" s="95" t="s">
        <v>101</v>
      </c>
      <c r="D170" s="95" t="s">
        <v>211</v>
      </c>
      <c r="E170" s="95"/>
      <c r="F170" s="95" t="s">
        <v>59</v>
      </c>
      <c r="G170" s="95"/>
      <c r="H170" s="90" t="s">
        <v>31</v>
      </c>
      <c r="I170" s="117" t="str">
        <f>'[1]HQA - BASE UNIT TYPE'!$B$24</f>
        <v>(E1) 3 Bed - Mid Terrace (2 st)</v>
      </c>
      <c r="J170" s="122">
        <v>329</v>
      </c>
      <c r="K170" s="63"/>
      <c r="M170" s="77"/>
      <c r="N170" s="54"/>
      <c r="P170" s="53"/>
      <c r="R170" s="53"/>
      <c r="T170" s="53"/>
      <c r="V170" s="53"/>
      <c r="X170" s="53"/>
      <c r="Z170" s="53"/>
      <c r="AB170" s="53"/>
      <c r="AD170" s="53"/>
      <c r="AF170" s="53"/>
      <c r="AH170" s="53"/>
      <c r="AJ170" s="53"/>
      <c r="AL170" s="53"/>
      <c r="AO170" s="53"/>
      <c r="AP170" s="54"/>
      <c r="AQ170" s="54"/>
      <c r="AS170" s="70"/>
      <c r="AU170" s="53"/>
      <c r="AW170" s="53"/>
      <c r="AX170" s="21"/>
    </row>
    <row r="171" spans="2:50" s="19" customFormat="1" x14ac:dyDescent="0.2">
      <c r="B171" s="90">
        <v>15</v>
      </c>
      <c r="C171" s="95" t="s">
        <v>101</v>
      </c>
      <c r="D171" s="95" t="s">
        <v>211</v>
      </c>
      <c r="E171" s="95"/>
      <c r="F171" s="95" t="s">
        <v>60</v>
      </c>
      <c r="G171" s="95"/>
      <c r="H171" s="90" t="s">
        <v>31</v>
      </c>
      <c r="I171" s="116" t="str">
        <f>'[1]HQA - BASE UNIT TYPE'!$B$21</f>
        <v>(D1) 3 Bed - Mid Terrace (2 st)</v>
      </c>
      <c r="J171" s="122">
        <v>289</v>
      </c>
      <c r="K171" s="63"/>
      <c r="M171" s="77"/>
      <c r="N171" s="54"/>
      <c r="P171" s="53"/>
      <c r="R171" s="53"/>
      <c r="T171" s="53"/>
      <c r="V171" s="53"/>
      <c r="X171" s="53"/>
      <c r="Z171" s="53"/>
      <c r="AB171" s="53"/>
      <c r="AD171" s="53"/>
      <c r="AF171" s="53"/>
      <c r="AH171" s="53"/>
      <c r="AJ171" s="53"/>
      <c r="AL171" s="53"/>
      <c r="AO171" s="53"/>
      <c r="AP171" s="54"/>
      <c r="AQ171" s="54"/>
      <c r="AS171" s="70"/>
      <c r="AU171" s="53"/>
      <c r="AW171" s="53"/>
      <c r="AX171" s="21"/>
    </row>
    <row r="172" spans="2:50" s="19" customFormat="1" x14ac:dyDescent="0.2">
      <c r="B172" s="90">
        <v>16</v>
      </c>
      <c r="C172" s="95" t="s">
        <v>101</v>
      </c>
      <c r="D172" s="95" t="s">
        <v>211</v>
      </c>
      <c r="E172" s="95"/>
      <c r="F172" s="95" t="s">
        <v>59</v>
      </c>
      <c r="G172" s="95"/>
      <c r="H172" s="90" t="s">
        <v>31</v>
      </c>
      <c r="I172" s="117" t="str">
        <f>'[1]HQA - BASE UNIT TYPE'!$B$24</f>
        <v>(E1) 3 Bed - Mid Terrace (2 st)</v>
      </c>
      <c r="J172" s="122">
        <v>328</v>
      </c>
      <c r="K172" s="63"/>
      <c r="M172" s="77"/>
      <c r="N172" s="54"/>
      <c r="P172" s="53"/>
      <c r="R172" s="53"/>
      <c r="T172" s="53"/>
      <c r="V172" s="53"/>
      <c r="X172" s="53"/>
      <c r="Z172" s="53"/>
      <c r="AB172" s="53"/>
      <c r="AD172" s="53"/>
      <c r="AF172" s="53"/>
      <c r="AH172" s="53"/>
      <c r="AJ172" s="53"/>
      <c r="AL172" s="53"/>
      <c r="AO172" s="53"/>
      <c r="AP172" s="54"/>
      <c r="AQ172" s="54"/>
      <c r="AS172" s="70"/>
      <c r="AU172" s="53"/>
      <c r="AW172" s="53"/>
      <c r="AX172" s="21"/>
    </row>
    <row r="173" spans="2:50" s="19" customFormat="1" x14ac:dyDescent="0.2">
      <c r="B173" s="90">
        <v>17</v>
      </c>
      <c r="C173" s="95" t="s">
        <v>101</v>
      </c>
      <c r="D173" s="95" t="s">
        <v>211</v>
      </c>
      <c r="E173" s="95"/>
      <c r="F173" s="95" t="s">
        <v>60</v>
      </c>
      <c r="G173" s="95"/>
      <c r="H173" s="90" t="s">
        <v>31</v>
      </c>
      <c r="I173" s="116" t="str">
        <f>'[1]HQA - BASE UNIT TYPE'!$B$22</f>
        <v>(D2) 3 Bed - End Terrace (2 st)</v>
      </c>
      <c r="J173" s="122">
        <v>290</v>
      </c>
      <c r="K173" s="63"/>
      <c r="M173" s="77"/>
      <c r="N173" s="54"/>
      <c r="P173" s="53"/>
      <c r="R173" s="53"/>
      <c r="T173" s="53"/>
      <c r="V173" s="53"/>
      <c r="X173" s="53"/>
      <c r="Z173" s="53"/>
      <c r="AB173" s="53"/>
      <c r="AD173" s="53"/>
      <c r="AF173" s="53"/>
      <c r="AH173" s="53"/>
      <c r="AJ173" s="53"/>
      <c r="AL173" s="53"/>
      <c r="AO173" s="53"/>
      <c r="AP173" s="54"/>
      <c r="AQ173" s="54"/>
      <c r="AS173" s="70"/>
      <c r="AU173" s="53"/>
      <c r="AW173" s="53"/>
      <c r="AX173" s="21"/>
    </row>
    <row r="174" spans="2:50" s="19" customFormat="1" x14ac:dyDescent="0.2">
      <c r="B174" s="90">
        <v>18</v>
      </c>
      <c r="C174" s="95" t="s">
        <v>101</v>
      </c>
      <c r="D174" s="95" t="s">
        <v>211</v>
      </c>
      <c r="E174" s="95"/>
      <c r="F174" s="95" t="s">
        <v>59</v>
      </c>
      <c r="G174" s="95"/>
      <c r="H174" s="90" t="s">
        <v>31</v>
      </c>
      <c r="I174" s="117" t="str">
        <f>'[1]HQA - BASE UNIT TYPE'!$B$24</f>
        <v>(E1) 3 Bed - Mid Terrace (2 st)</v>
      </c>
      <c r="J174" s="122">
        <v>327</v>
      </c>
      <c r="K174" s="63"/>
      <c r="M174" s="77"/>
      <c r="N174" s="54"/>
      <c r="P174" s="53"/>
      <c r="R174" s="53"/>
      <c r="T174" s="53"/>
      <c r="V174" s="53"/>
      <c r="X174" s="53"/>
      <c r="Z174" s="53"/>
      <c r="AB174" s="53"/>
      <c r="AD174" s="53"/>
      <c r="AF174" s="53"/>
      <c r="AH174" s="53"/>
      <c r="AJ174" s="53"/>
      <c r="AL174" s="53"/>
      <c r="AO174" s="53"/>
      <c r="AP174" s="54"/>
      <c r="AQ174" s="54"/>
      <c r="AS174" s="70"/>
      <c r="AU174" s="53"/>
      <c r="AW174" s="53"/>
      <c r="AX174" s="21"/>
    </row>
    <row r="175" spans="2:50" s="19" customFormat="1" x14ac:dyDescent="0.2">
      <c r="B175" s="90">
        <v>20</v>
      </c>
      <c r="C175" s="95" t="s">
        <v>101</v>
      </c>
      <c r="D175" s="95" t="s">
        <v>211</v>
      </c>
      <c r="E175" s="95"/>
      <c r="F175" s="95" t="s">
        <v>59</v>
      </c>
      <c r="G175" s="95"/>
      <c r="H175" s="90" t="s">
        <v>31</v>
      </c>
      <c r="I175" s="117" t="str">
        <f>'[1]HQA - BASE UNIT TYPE'!$B$24</f>
        <v>(E1) 3 Bed - Mid Terrace (2 st)</v>
      </c>
      <c r="J175" s="122">
        <v>326</v>
      </c>
      <c r="K175" s="63"/>
      <c r="M175" s="77"/>
      <c r="N175" s="54"/>
      <c r="P175" s="53"/>
      <c r="R175" s="53"/>
      <c r="T175" s="53"/>
      <c r="V175" s="53"/>
      <c r="X175" s="53"/>
      <c r="Z175" s="53"/>
      <c r="AB175" s="53"/>
      <c r="AD175" s="53"/>
      <c r="AF175" s="53"/>
      <c r="AH175" s="53"/>
      <c r="AJ175" s="53"/>
      <c r="AL175" s="53"/>
      <c r="AO175" s="53"/>
      <c r="AP175" s="54"/>
      <c r="AQ175" s="54"/>
      <c r="AS175" s="70"/>
      <c r="AU175" s="53"/>
      <c r="AW175" s="53"/>
      <c r="AX175" s="21"/>
    </row>
    <row r="176" spans="2:50" s="19" customFormat="1" x14ac:dyDescent="0.2">
      <c r="B176" s="90">
        <v>22</v>
      </c>
      <c r="C176" s="95" t="s">
        <v>101</v>
      </c>
      <c r="D176" s="95" t="s">
        <v>211</v>
      </c>
      <c r="E176" s="95"/>
      <c r="F176" s="95" t="s">
        <v>59</v>
      </c>
      <c r="G176" s="95"/>
      <c r="H176" s="90" t="s">
        <v>31</v>
      </c>
      <c r="I176" s="117" t="str">
        <f>'[1]HQA - BASE UNIT TYPE'!$B$25</f>
        <v>(E2) 3 Bed - End Terrace (2 st)</v>
      </c>
      <c r="J176" s="122">
        <v>325</v>
      </c>
      <c r="K176" s="63"/>
      <c r="M176" s="77"/>
      <c r="N176" s="54"/>
      <c r="P176" s="53"/>
      <c r="R176" s="53"/>
      <c r="T176" s="53"/>
      <c r="V176" s="53"/>
      <c r="X176" s="53"/>
      <c r="Z176" s="53"/>
      <c r="AB176" s="53"/>
      <c r="AD176" s="53"/>
      <c r="AF176" s="53"/>
      <c r="AH176" s="53"/>
      <c r="AJ176" s="53"/>
      <c r="AL176" s="53"/>
      <c r="AO176" s="53"/>
      <c r="AP176" s="54"/>
      <c r="AQ176" s="54"/>
      <c r="AS176" s="70"/>
      <c r="AU176" s="53"/>
      <c r="AW176" s="53"/>
      <c r="AX176" s="21"/>
    </row>
    <row r="177" spans="2:50" s="131" customFormat="1" x14ac:dyDescent="0.2">
      <c r="B177" s="127"/>
      <c r="C177" s="127"/>
      <c r="D177" s="127"/>
      <c r="E177" s="128"/>
      <c r="F177" s="128"/>
      <c r="G177" s="128"/>
      <c r="H177" s="127"/>
      <c r="I177" s="129"/>
      <c r="J177" s="127"/>
      <c r="K177" s="130"/>
      <c r="M177" s="132"/>
      <c r="N177" s="133"/>
      <c r="P177" s="134"/>
      <c r="R177" s="134"/>
      <c r="T177" s="134"/>
      <c r="V177" s="134"/>
      <c r="X177" s="134"/>
      <c r="Z177" s="134"/>
      <c r="AB177" s="134"/>
      <c r="AD177" s="134"/>
      <c r="AF177" s="134"/>
      <c r="AH177" s="134"/>
      <c r="AJ177" s="134"/>
      <c r="AL177" s="134"/>
      <c r="AO177" s="134"/>
      <c r="AP177" s="133"/>
      <c r="AQ177" s="133"/>
      <c r="AS177" s="135"/>
      <c r="AU177" s="134"/>
      <c r="AW177" s="134"/>
      <c r="AX177" s="136"/>
    </row>
    <row r="178" spans="2:50" s="15" customFormat="1" x14ac:dyDescent="0.2">
      <c r="B178" s="87">
        <v>1</v>
      </c>
      <c r="C178" s="88" t="s">
        <v>102</v>
      </c>
      <c r="D178" s="88" t="s">
        <v>212</v>
      </c>
      <c r="E178" s="88" t="s">
        <v>34</v>
      </c>
      <c r="F178" s="88" t="s">
        <v>58</v>
      </c>
      <c r="G178" s="88"/>
      <c r="H178" s="87" t="s">
        <v>31</v>
      </c>
      <c r="I178" s="117" t="str">
        <f>'[1]HQA - BASE UNIT TYPE'!$B$25</f>
        <v>(E2) 3 Bed - End Terrace (2 st)</v>
      </c>
      <c r="J178" s="122">
        <v>340</v>
      </c>
      <c r="K178" s="14" t="s">
        <v>10</v>
      </c>
      <c r="L178" s="15" t="e">
        <f>VLOOKUP('MPRN + HQA'!$I178,#REF!,2,FALSE)</f>
        <v>#REF!</v>
      </c>
      <c r="M178" s="75" t="e">
        <f>VLOOKUP('MPRN + HQA'!$I178,#REF!,3,FALSE)</f>
        <v>#REF!</v>
      </c>
      <c r="N178" s="28" t="e">
        <f>VLOOKUP('MPRN + HQA'!$I178,#REF!,4,FALSE)</f>
        <v>#REF!</v>
      </c>
      <c r="O178" s="15" t="e">
        <f>VLOOKUP('MPRN + HQA'!$I178,#REF!,5,FALSE)</f>
        <v>#REF!</v>
      </c>
      <c r="P178" s="41" t="e">
        <f>VLOOKUP('MPRN + HQA'!$I178,#REF!,6,FALSE)</f>
        <v>#REF!</v>
      </c>
      <c r="Q178" s="15" t="e">
        <f>VLOOKUP('MPRN + HQA'!$I178,#REF!,7,FALSE)</f>
        <v>#REF!</v>
      </c>
      <c r="R178" s="41" t="e">
        <f>VLOOKUP('MPRN + HQA'!$I178,#REF!,8,FALSE)</f>
        <v>#REF!</v>
      </c>
      <c r="S178" s="15" t="e">
        <f>VLOOKUP('MPRN + HQA'!$I178,#REF!,9,FALSE)</f>
        <v>#REF!</v>
      </c>
      <c r="T178" s="41" t="e">
        <f>VLOOKUP('MPRN + HQA'!$I178,#REF!,10,FALSE)</f>
        <v>#REF!</v>
      </c>
      <c r="U178" s="15" t="e">
        <f>VLOOKUP('MPRN + HQA'!$I178,#REF!,11,FALSE)</f>
        <v>#REF!</v>
      </c>
      <c r="V178" s="41" t="e">
        <f>VLOOKUP('MPRN + HQA'!$I178,#REF!,12,FALSE)</f>
        <v>#REF!</v>
      </c>
      <c r="W178" s="15" t="e">
        <f>VLOOKUP('MPRN + HQA'!$I178,#REF!,13,FALSE)</f>
        <v>#REF!</v>
      </c>
      <c r="X178" s="41" t="e">
        <f>VLOOKUP('MPRN + HQA'!$I178,#REF!,14,FALSE)</f>
        <v>#REF!</v>
      </c>
      <c r="Y178" s="15" t="e">
        <f>VLOOKUP('MPRN + HQA'!$I178,#REF!,15,FALSE)</f>
        <v>#REF!</v>
      </c>
      <c r="Z178" s="41" t="e">
        <f>VLOOKUP('MPRN + HQA'!$I178,#REF!,16,FALSE)</f>
        <v>#REF!</v>
      </c>
      <c r="AA178" s="15" t="e">
        <f>VLOOKUP('MPRN + HQA'!$I178,#REF!,17,FALSE)</f>
        <v>#REF!</v>
      </c>
      <c r="AB178" s="41" t="e">
        <f>VLOOKUP('MPRN + HQA'!$I178,#REF!,18,FALSE)</f>
        <v>#REF!</v>
      </c>
      <c r="AC178" s="15" t="e">
        <f>VLOOKUP('MPRN + HQA'!$I178,#REF!,19,FALSE)</f>
        <v>#REF!</v>
      </c>
      <c r="AD178" s="41" t="e">
        <f>VLOOKUP('MPRN + HQA'!$I178,#REF!,20,FALSE)</f>
        <v>#REF!</v>
      </c>
      <c r="AE178" s="15" t="e">
        <f>VLOOKUP('MPRN + HQA'!$I178,#REF!,21,FALSE)</f>
        <v>#REF!</v>
      </c>
      <c r="AF178" s="41" t="e">
        <f>VLOOKUP('MPRN + HQA'!$I178,#REF!,22,FALSE)</f>
        <v>#REF!</v>
      </c>
      <c r="AG178" s="15" t="e">
        <f>VLOOKUP('MPRN + HQA'!$I178,#REF!,23,FALSE)</f>
        <v>#REF!</v>
      </c>
      <c r="AH178" s="41" t="e">
        <f>VLOOKUP('MPRN + HQA'!$I178,#REF!,24,FALSE)</f>
        <v>#REF!</v>
      </c>
      <c r="AI178" s="15" t="e">
        <f>VLOOKUP('MPRN + HQA'!$I178,#REF!,25,FALSE)</f>
        <v>#REF!</v>
      </c>
      <c r="AJ178" s="41" t="e">
        <f>VLOOKUP('MPRN + HQA'!$I178,#REF!,26,FALSE)</f>
        <v>#REF!</v>
      </c>
      <c r="AK178" s="15" t="e">
        <f>VLOOKUP('MPRN + HQA'!$I178,#REF!,27,FALSE)</f>
        <v>#REF!</v>
      </c>
      <c r="AL178" s="41" t="e">
        <f>VLOOKUP('MPRN + HQA'!$I178,#REF!,28,FALSE)</f>
        <v>#REF!</v>
      </c>
      <c r="AM178" s="15" t="e">
        <f>VLOOKUP('MPRN + HQA'!$I178,#REF!,29,FALSE)</f>
        <v>#REF!</v>
      </c>
      <c r="AN178" s="15" t="e">
        <f>VLOOKUP('MPRN + HQA'!$I178,#REF!,30,FALSE)</f>
        <v>#REF!</v>
      </c>
      <c r="AO178" s="41" t="e">
        <f>VLOOKUP('MPRN + HQA'!$I178,#REF!,31,FALSE)</f>
        <v>#REF!</v>
      </c>
      <c r="AP178" s="28" t="e">
        <f>VLOOKUP('MPRN + HQA'!$I178,#REF!,32,FALSE)</f>
        <v>#REF!</v>
      </c>
      <c r="AQ178" s="28" t="e">
        <f>VLOOKUP('MPRN + HQA'!$I178,#REF!,33,FALSE)</f>
        <v>#REF!</v>
      </c>
      <c r="AR178" s="15">
        <v>63.9</v>
      </c>
      <c r="AS178" s="68" t="e">
        <f>VLOOKUP('MPRN + HQA'!$I178,#REF!,35,FALSE)</f>
        <v>#REF!</v>
      </c>
      <c r="AT178" s="15" t="e">
        <f>VLOOKUP('MPRN + HQA'!$I178,#REF!,36,FALSE)</f>
        <v>#REF!</v>
      </c>
      <c r="AU178" s="41" t="e">
        <f>VLOOKUP('MPRN + HQA'!$I178,#REF!,37,FALSE)</f>
        <v>#REF!</v>
      </c>
      <c r="AV178" s="15" t="e">
        <f>VLOOKUP('MPRN + HQA'!$I178,#REF!,38,FALSE)</f>
        <v>#REF!</v>
      </c>
      <c r="AW178" s="41" t="e">
        <f>VLOOKUP('MPRN + HQA'!$I178,#REF!,39,FALSE)</f>
        <v>#REF!</v>
      </c>
      <c r="AX178" s="29"/>
    </row>
    <row r="179" spans="2:50" s="17" customFormat="1" x14ac:dyDescent="0.2">
      <c r="B179" s="87">
        <v>2</v>
      </c>
      <c r="C179" s="88" t="s">
        <v>102</v>
      </c>
      <c r="D179" s="88" t="s">
        <v>212</v>
      </c>
      <c r="E179" s="88"/>
      <c r="F179" s="88" t="s">
        <v>57</v>
      </c>
      <c r="G179" s="88"/>
      <c r="H179" s="87" t="s">
        <v>31</v>
      </c>
      <c r="I179" s="116" t="str">
        <f>'[1]HQA - BASE UNIT TYPE'!$B$22</f>
        <v>(D2) 3 Bed - End Terrace (2 st)</v>
      </c>
      <c r="J179" s="122">
        <v>395</v>
      </c>
      <c r="K179" s="16" t="s">
        <v>11</v>
      </c>
      <c r="L179" s="17" t="e">
        <f>VLOOKUP('MPRN + HQA'!$I179,#REF!,2,FALSE)</f>
        <v>#REF!</v>
      </c>
      <c r="M179" s="73" t="e">
        <f>VLOOKUP('MPRN + HQA'!$I179,#REF!,3,FALSE)</f>
        <v>#REF!</v>
      </c>
      <c r="N179" s="34" t="e">
        <f>VLOOKUP('MPRN + HQA'!$I179,#REF!,4,FALSE)</f>
        <v>#REF!</v>
      </c>
      <c r="O179" s="17" t="e">
        <f>VLOOKUP('MPRN + HQA'!$I179,#REF!,5,FALSE)</f>
        <v>#REF!</v>
      </c>
      <c r="P179" s="40" t="e">
        <f>VLOOKUP('MPRN + HQA'!$I179,#REF!,6,FALSE)</f>
        <v>#REF!</v>
      </c>
      <c r="Q179" s="17" t="e">
        <f>VLOOKUP('MPRN + HQA'!$I179,#REF!,7,FALSE)</f>
        <v>#REF!</v>
      </c>
      <c r="R179" s="40" t="e">
        <f>VLOOKUP('MPRN + HQA'!$I179,#REF!,8,FALSE)</f>
        <v>#REF!</v>
      </c>
      <c r="S179" s="17" t="e">
        <f>VLOOKUP('MPRN + HQA'!$I179,#REF!,9,FALSE)</f>
        <v>#REF!</v>
      </c>
      <c r="T179" s="40" t="e">
        <f>VLOOKUP('MPRN + HQA'!$I179,#REF!,10,FALSE)</f>
        <v>#REF!</v>
      </c>
      <c r="U179" s="17" t="e">
        <f>VLOOKUP('MPRN + HQA'!$I179,#REF!,11,FALSE)</f>
        <v>#REF!</v>
      </c>
      <c r="V179" s="40" t="e">
        <f>VLOOKUP('MPRN + HQA'!$I179,#REF!,12,FALSE)</f>
        <v>#REF!</v>
      </c>
      <c r="W179" s="17" t="e">
        <f>VLOOKUP('MPRN + HQA'!$I179,#REF!,13,FALSE)</f>
        <v>#REF!</v>
      </c>
      <c r="X179" s="40" t="e">
        <f>VLOOKUP('MPRN + HQA'!$I179,#REF!,14,FALSE)</f>
        <v>#REF!</v>
      </c>
      <c r="Y179" s="17" t="e">
        <f>VLOOKUP('MPRN + HQA'!$I179,#REF!,15,FALSE)</f>
        <v>#REF!</v>
      </c>
      <c r="Z179" s="40" t="e">
        <f>VLOOKUP('MPRN + HQA'!$I179,#REF!,16,FALSE)</f>
        <v>#REF!</v>
      </c>
      <c r="AA179" s="17" t="e">
        <f>VLOOKUP('MPRN + HQA'!$I179,#REF!,17,FALSE)</f>
        <v>#REF!</v>
      </c>
      <c r="AB179" s="40" t="e">
        <f>VLOOKUP('MPRN + HQA'!$I179,#REF!,18,FALSE)</f>
        <v>#REF!</v>
      </c>
      <c r="AC179" s="17" t="e">
        <f>VLOOKUP('MPRN + HQA'!$I179,#REF!,19,FALSE)</f>
        <v>#REF!</v>
      </c>
      <c r="AD179" s="40" t="e">
        <f>VLOOKUP('MPRN + HQA'!$I179,#REF!,20,FALSE)</f>
        <v>#REF!</v>
      </c>
      <c r="AE179" s="17" t="e">
        <f>VLOOKUP('MPRN + HQA'!$I179,#REF!,21,FALSE)</f>
        <v>#REF!</v>
      </c>
      <c r="AF179" s="40" t="e">
        <f>VLOOKUP('MPRN + HQA'!$I179,#REF!,22,FALSE)</f>
        <v>#REF!</v>
      </c>
      <c r="AG179" s="17" t="e">
        <f>VLOOKUP('MPRN + HQA'!$I179,#REF!,23,FALSE)</f>
        <v>#REF!</v>
      </c>
      <c r="AH179" s="40" t="e">
        <f>VLOOKUP('MPRN + HQA'!$I179,#REF!,24,FALSE)</f>
        <v>#REF!</v>
      </c>
      <c r="AI179" s="17" t="e">
        <f>VLOOKUP('MPRN + HQA'!$I179,#REF!,25,FALSE)</f>
        <v>#REF!</v>
      </c>
      <c r="AJ179" s="40" t="e">
        <f>VLOOKUP('MPRN + HQA'!$I179,#REF!,26,FALSE)</f>
        <v>#REF!</v>
      </c>
      <c r="AK179" s="17" t="e">
        <f>VLOOKUP('MPRN + HQA'!$I179,#REF!,27,FALSE)</f>
        <v>#REF!</v>
      </c>
      <c r="AL179" s="40" t="e">
        <f>VLOOKUP('MPRN + HQA'!$I179,#REF!,28,FALSE)</f>
        <v>#REF!</v>
      </c>
      <c r="AM179" s="17" t="e">
        <f>VLOOKUP('MPRN + HQA'!$I179,#REF!,29,FALSE)</f>
        <v>#REF!</v>
      </c>
      <c r="AN179" s="17" t="e">
        <f>VLOOKUP('MPRN + HQA'!$I179,#REF!,30,FALSE)</f>
        <v>#REF!</v>
      </c>
      <c r="AO179" s="40" t="e">
        <f>VLOOKUP('MPRN + HQA'!$I179,#REF!,31,FALSE)</f>
        <v>#REF!</v>
      </c>
      <c r="AP179" s="34" t="e">
        <f>VLOOKUP('MPRN + HQA'!$I179,#REF!,32,FALSE)</f>
        <v>#REF!</v>
      </c>
      <c r="AQ179" s="34" t="e">
        <f>VLOOKUP('MPRN + HQA'!$I179,#REF!,33,FALSE)</f>
        <v>#REF!</v>
      </c>
      <c r="AR179" s="17">
        <v>64.7</v>
      </c>
      <c r="AS179" s="66" t="e">
        <f>VLOOKUP('MPRN + HQA'!$I179,#REF!,35,FALSE)</f>
        <v>#REF!</v>
      </c>
      <c r="AT179" s="17" t="e">
        <f>VLOOKUP('MPRN + HQA'!$I179,#REF!,36,FALSE)</f>
        <v>#REF!</v>
      </c>
      <c r="AU179" s="40" t="e">
        <f>VLOOKUP('MPRN + HQA'!$I179,#REF!,37,FALSE)</f>
        <v>#REF!</v>
      </c>
      <c r="AV179" s="17" t="e">
        <f>VLOOKUP('MPRN + HQA'!$I179,#REF!,38,FALSE)</f>
        <v>#REF!</v>
      </c>
      <c r="AW179" s="40" t="e">
        <f>VLOOKUP('MPRN + HQA'!$I179,#REF!,39,FALSE)</f>
        <v>#REF!</v>
      </c>
      <c r="AX179" s="35"/>
    </row>
    <row r="180" spans="2:50" s="17" customFormat="1" x14ac:dyDescent="0.2">
      <c r="B180" s="87">
        <v>3</v>
      </c>
      <c r="C180" s="88" t="s">
        <v>102</v>
      </c>
      <c r="D180" s="88" t="s">
        <v>212</v>
      </c>
      <c r="E180" s="88"/>
      <c r="F180" s="88" t="s">
        <v>58</v>
      </c>
      <c r="G180" s="88"/>
      <c r="H180" s="87" t="s">
        <v>31</v>
      </c>
      <c r="I180" s="117" t="str">
        <f>'[1]HQA - BASE UNIT TYPE'!$B$24</f>
        <v>(E1) 3 Bed - Mid Terrace (2 st)</v>
      </c>
      <c r="J180" s="122">
        <v>341</v>
      </c>
      <c r="K180" s="16" t="s">
        <v>11</v>
      </c>
      <c r="L180" s="17" t="e">
        <f>VLOOKUP('MPRN + HQA'!$I180,#REF!,2,FALSE)</f>
        <v>#REF!</v>
      </c>
      <c r="M180" s="73" t="e">
        <f>VLOOKUP('MPRN + HQA'!$I180,#REF!,3,FALSE)</f>
        <v>#REF!</v>
      </c>
      <c r="N180" s="34" t="e">
        <f>VLOOKUP('MPRN + HQA'!$I180,#REF!,4,FALSE)</f>
        <v>#REF!</v>
      </c>
      <c r="O180" s="17" t="e">
        <f>VLOOKUP('MPRN + HQA'!$I180,#REF!,5,FALSE)</f>
        <v>#REF!</v>
      </c>
      <c r="P180" s="40" t="e">
        <f>VLOOKUP('MPRN + HQA'!$I180,#REF!,6,FALSE)</f>
        <v>#REF!</v>
      </c>
      <c r="Q180" s="17" t="e">
        <f>VLOOKUP('MPRN + HQA'!$I180,#REF!,7,FALSE)</f>
        <v>#REF!</v>
      </c>
      <c r="R180" s="40" t="e">
        <f>VLOOKUP('MPRN + HQA'!$I180,#REF!,8,FALSE)</f>
        <v>#REF!</v>
      </c>
      <c r="S180" s="17" t="e">
        <f>VLOOKUP('MPRN + HQA'!$I180,#REF!,9,FALSE)</f>
        <v>#REF!</v>
      </c>
      <c r="T180" s="40" t="e">
        <f>VLOOKUP('MPRN + HQA'!$I180,#REF!,10,FALSE)</f>
        <v>#REF!</v>
      </c>
      <c r="U180" s="17" t="e">
        <f>VLOOKUP('MPRN + HQA'!$I180,#REF!,11,FALSE)</f>
        <v>#REF!</v>
      </c>
      <c r="V180" s="40" t="e">
        <f>VLOOKUP('MPRN + HQA'!$I180,#REF!,12,FALSE)</f>
        <v>#REF!</v>
      </c>
      <c r="W180" s="17" t="e">
        <f>VLOOKUP('MPRN + HQA'!$I180,#REF!,13,FALSE)</f>
        <v>#REF!</v>
      </c>
      <c r="X180" s="40" t="e">
        <f>VLOOKUP('MPRN + HQA'!$I180,#REF!,14,FALSE)</f>
        <v>#REF!</v>
      </c>
      <c r="Y180" s="17" t="e">
        <f>VLOOKUP('MPRN + HQA'!$I180,#REF!,15,FALSE)</f>
        <v>#REF!</v>
      </c>
      <c r="Z180" s="40" t="e">
        <f>VLOOKUP('MPRN + HQA'!$I180,#REF!,16,FALSE)</f>
        <v>#REF!</v>
      </c>
      <c r="AA180" s="17" t="e">
        <f>VLOOKUP('MPRN + HQA'!$I180,#REF!,17,FALSE)</f>
        <v>#REF!</v>
      </c>
      <c r="AB180" s="40" t="e">
        <f>VLOOKUP('MPRN + HQA'!$I180,#REF!,18,FALSE)</f>
        <v>#REF!</v>
      </c>
      <c r="AC180" s="17" t="e">
        <f>VLOOKUP('MPRN + HQA'!$I180,#REF!,19,FALSE)</f>
        <v>#REF!</v>
      </c>
      <c r="AD180" s="40" t="e">
        <f>VLOOKUP('MPRN + HQA'!$I180,#REF!,20,FALSE)</f>
        <v>#REF!</v>
      </c>
      <c r="AE180" s="17" t="e">
        <f>VLOOKUP('MPRN + HQA'!$I180,#REF!,21,FALSE)</f>
        <v>#REF!</v>
      </c>
      <c r="AF180" s="40" t="e">
        <f>VLOOKUP('MPRN + HQA'!$I180,#REF!,22,FALSE)</f>
        <v>#REF!</v>
      </c>
      <c r="AG180" s="17" t="e">
        <f>VLOOKUP('MPRN + HQA'!$I180,#REF!,23,FALSE)</f>
        <v>#REF!</v>
      </c>
      <c r="AH180" s="40" t="e">
        <f>VLOOKUP('MPRN + HQA'!$I180,#REF!,24,FALSE)</f>
        <v>#REF!</v>
      </c>
      <c r="AI180" s="17" t="e">
        <f>VLOOKUP('MPRN + HQA'!$I180,#REF!,25,FALSE)</f>
        <v>#REF!</v>
      </c>
      <c r="AJ180" s="40" t="e">
        <f>VLOOKUP('MPRN + HQA'!$I180,#REF!,26,FALSE)</f>
        <v>#REF!</v>
      </c>
      <c r="AK180" s="17" t="e">
        <f>VLOOKUP('MPRN + HQA'!$I180,#REF!,27,FALSE)</f>
        <v>#REF!</v>
      </c>
      <c r="AL180" s="40" t="e">
        <f>VLOOKUP('MPRN + HQA'!$I180,#REF!,28,FALSE)</f>
        <v>#REF!</v>
      </c>
      <c r="AM180" s="17" t="e">
        <f>VLOOKUP('MPRN + HQA'!$I180,#REF!,29,FALSE)</f>
        <v>#REF!</v>
      </c>
      <c r="AN180" s="17" t="e">
        <f>VLOOKUP('MPRN + HQA'!$I180,#REF!,30,FALSE)</f>
        <v>#REF!</v>
      </c>
      <c r="AO180" s="40" t="e">
        <f>VLOOKUP('MPRN + HQA'!$I180,#REF!,31,FALSE)</f>
        <v>#REF!</v>
      </c>
      <c r="AP180" s="34" t="e">
        <f>VLOOKUP('MPRN + HQA'!$I180,#REF!,32,FALSE)</f>
        <v>#REF!</v>
      </c>
      <c r="AQ180" s="34" t="e">
        <f>VLOOKUP('MPRN + HQA'!$I180,#REF!,33,FALSE)</f>
        <v>#REF!</v>
      </c>
      <c r="AR180" s="17">
        <v>63.9</v>
      </c>
      <c r="AS180" s="66" t="e">
        <f>VLOOKUP('MPRN + HQA'!$I180,#REF!,35,FALSE)</f>
        <v>#REF!</v>
      </c>
      <c r="AT180" s="17" t="e">
        <f>VLOOKUP('MPRN + HQA'!$I180,#REF!,36,FALSE)</f>
        <v>#REF!</v>
      </c>
      <c r="AU180" s="40" t="e">
        <f>VLOOKUP('MPRN + HQA'!$I180,#REF!,37,FALSE)</f>
        <v>#REF!</v>
      </c>
      <c r="AV180" s="17" t="e">
        <f>VLOOKUP('MPRN + HQA'!$I180,#REF!,38,FALSE)</f>
        <v>#REF!</v>
      </c>
      <c r="AW180" s="40" t="e">
        <f>VLOOKUP('MPRN + HQA'!$I180,#REF!,39,FALSE)</f>
        <v>#REF!</v>
      </c>
      <c r="AX180" s="35"/>
    </row>
    <row r="181" spans="2:50" s="17" customFormat="1" x14ac:dyDescent="0.2">
      <c r="B181" s="87">
        <v>4</v>
      </c>
      <c r="C181" s="88" t="s">
        <v>102</v>
      </c>
      <c r="D181" s="88" t="s">
        <v>212</v>
      </c>
      <c r="E181" s="88"/>
      <c r="F181" s="88" t="s">
        <v>57</v>
      </c>
      <c r="G181" s="88"/>
      <c r="H181" s="87" t="s">
        <v>31</v>
      </c>
      <c r="I181" s="116" t="str">
        <f>'[1]HQA - BASE UNIT TYPE'!$B$22</f>
        <v>(D2) 3 Bed - End Terrace (2 st)</v>
      </c>
      <c r="J181" s="122">
        <v>394</v>
      </c>
      <c r="K181" s="16" t="s">
        <v>11</v>
      </c>
      <c r="L181" s="17" t="e">
        <f>VLOOKUP('MPRN + HQA'!$I181,#REF!,2,FALSE)</f>
        <v>#REF!</v>
      </c>
      <c r="M181" s="73" t="e">
        <f>VLOOKUP('MPRN + HQA'!$I181,#REF!,3,FALSE)</f>
        <v>#REF!</v>
      </c>
      <c r="N181" s="34" t="e">
        <f>VLOOKUP('MPRN + HQA'!$I181,#REF!,4,FALSE)</f>
        <v>#REF!</v>
      </c>
      <c r="O181" s="17" t="e">
        <f>VLOOKUP('MPRN + HQA'!$I181,#REF!,5,FALSE)</f>
        <v>#REF!</v>
      </c>
      <c r="P181" s="40" t="e">
        <f>VLOOKUP('MPRN + HQA'!$I181,#REF!,6,FALSE)</f>
        <v>#REF!</v>
      </c>
      <c r="Q181" s="17" t="e">
        <f>VLOOKUP('MPRN + HQA'!$I181,#REF!,7,FALSE)</f>
        <v>#REF!</v>
      </c>
      <c r="R181" s="40" t="e">
        <f>VLOOKUP('MPRN + HQA'!$I181,#REF!,8,FALSE)</f>
        <v>#REF!</v>
      </c>
      <c r="S181" s="17" t="e">
        <f>VLOOKUP('MPRN + HQA'!$I181,#REF!,9,FALSE)</f>
        <v>#REF!</v>
      </c>
      <c r="T181" s="40" t="e">
        <f>VLOOKUP('MPRN + HQA'!$I181,#REF!,10,FALSE)</f>
        <v>#REF!</v>
      </c>
      <c r="U181" s="17" t="e">
        <f>VLOOKUP('MPRN + HQA'!$I181,#REF!,11,FALSE)</f>
        <v>#REF!</v>
      </c>
      <c r="V181" s="40" t="e">
        <f>VLOOKUP('MPRN + HQA'!$I181,#REF!,12,FALSE)</f>
        <v>#REF!</v>
      </c>
      <c r="W181" s="17" t="e">
        <f>VLOOKUP('MPRN + HQA'!$I181,#REF!,13,FALSE)</f>
        <v>#REF!</v>
      </c>
      <c r="X181" s="40" t="e">
        <f>VLOOKUP('MPRN + HQA'!$I181,#REF!,14,FALSE)</f>
        <v>#REF!</v>
      </c>
      <c r="Y181" s="17" t="e">
        <f>VLOOKUP('MPRN + HQA'!$I181,#REF!,15,FALSE)</f>
        <v>#REF!</v>
      </c>
      <c r="Z181" s="40" t="e">
        <f>VLOOKUP('MPRN + HQA'!$I181,#REF!,16,FALSE)</f>
        <v>#REF!</v>
      </c>
      <c r="AA181" s="17" t="e">
        <f>VLOOKUP('MPRN + HQA'!$I181,#REF!,17,FALSE)</f>
        <v>#REF!</v>
      </c>
      <c r="AB181" s="40" t="e">
        <f>VLOOKUP('MPRN + HQA'!$I181,#REF!,18,FALSE)</f>
        <v>#REF!</v>
      </c>
      <c r="AC181" s="17" t="e">
        <f>VLOOKUP('MPRN + HQA'!$I181,#REF!,19,FALSE)</f>
        <v>#REF!</v>
      </c>
      <c r="AD181" s="40" t="e">
        <f>VLOOKUP('MPRN + HQA'!$I181,#REF!,20,FALSE)</f>
        <v>#REF!</v>
      </c>
      <c r="AE181" s="17" t="e">
        <f>VLOOKUP('MPRN + HQA'!$I181,#REF!,21,FALSE)</f>
        <v>#REF!</v>
      </c>
      <c r="AF181" s="40" t="e">
        <f>VLOOKUP('MPRN + HQA'!$I181,#REF!,22,FALSE)</f>
        <v>#REF!</v>
      </c>
      <c r="AG181" s="17" t="e">
        <f>VLOOKUP('MPRN + HQA'!$I181,#REF!,23,FALSE)</f>
        <v>#REF!</v>
      </c>
      <c r="AH181" s="40" t="e">
        <f>VLOOKUP('MPRN + HQA'!$I181,#REF!,24,FALSE)</f>
        <v>#REF!</v>
      </c>
      <c r="AI181" s="17" t="e">
        <f>VLOOKUP('MPRN + HQA'!$I181,#REF!,25,FALSE)</f>
        <v>#REF!</v>
      </c>
      <c r="AJ181" s="40" t="e">
        <f>VLOOKUP('MPRN + HQA'!$I181,#REF!,26,FALSE)</f>
        <v>#REF!</v>
      </c>
      <c r="AK181" s="17" t="e">
        <f>VLOOKUP('MPRN + HQA'!$I181,#REF!,27,FALSE)</f>
        <v>#REF!</v>
      </c>
      <c r="AL181" s="40" t="e">
        <f>VLOOKUP('MPRN + HQA'!$I181,#REF!,28,FALSE)</f>
        <v>#REF!</v>
      </c>
      <c r="AM181" s="17" t="e">
        <f>VLOOKUP('MPRN + HQA'!$I181,#REF!,29,FALSE)</f>
        <v>#REF!</v>
      </c>
      <c r="AN181" s="17" t="e">
        <f>VLOOKUP('MPRN + HQA'!$I181,#REF!,30,FALSE)</f>
        <v>#REF!</v>
      </c>
      <c r="AO181" s="40" t="e">
        <f>VLOOKUP('MPRN + HQA'!$I181,#REF!,31,FALSE)</f>
        <v>#REF!</v>
      </c>
      <c r="AP181" s="34" t="e">
        <f>VLOOKUP('MPRN + HQA'!$I181,#REF!,32,FALSE)</f>
        <v>#REF!</v>
      </c>
      <c r="AQ181" s="34" t="e">
        <f>VLOOKUP('MPRN + HQA'!$I181,#REF!,33,FALSE)</f>
        <v>#REF!</v>
      </c>
      <c r="AR181" s="17">
        <v>63.9</v>
      </c>
      <c r="AS181" s="66" t="e">
        <f>VLOOKUP('MPRN + HQA'!$I181,#REF!,35,FALSE)</f>
        <v>#REF!</v>
      </c>
      <c r="AT181" s="17" t="e">
        <f>VLOOKUP('MPRN + HQA'!$I181,#REF!,36,FALSE)</f>
        <v>#REF!</v>
      </c>
      <c r="AU181" s="40" t="e">
        <f>VLOOKUP('MPRN + HQA'!$I181,#REF!,37,FALSE)</f>
        <v>#REF!</v>
      </c>
      <c r="AV181" s="17" t="e">
        <f>VLOOKUP('MPRN + HQA'!$I181,#REF!,38,FALSE)</f>
        <v>#REF!</v>
      </c>
      <c r="AW181" s="40" t="e">
        <f>VLOOKUP('MPRN + HQA'!$I181,#REF!,39,FALSE)</f>
        <v>#REF!</v>
      </c>
      <c r="AX181" s="35"/>
    </row>
    <row r="182" spans="2:50" s="17" customFormat="1" x14ac:dyDescent="0.2">
      <c r="B182" s="87">
        <v>5</v>
      </c>
      <c r="C182" s="88" t="s">
        <v>102</v>
      </c>
      <c r="D182" s="88" t="s">
        <v>212</v>
      </c>
      <c r="E182" s="88"/>
      <c r="F182" s="88" t="s">
        <v>58</v>
      </c>
      <c r="G182" s="88"/>
      <c r="H182" s="87" t="s">
        <v>31</v>
      </c>
      <c r="I182" s="117" t="str">
        <f>'[1]HQA - BASE UNIT TYPE'!$B$24</f>
        <v>(E1) 3 Bed - Mid Terrace (2 st)</v>
      </c>
      <c r="J182" s="122">
        <v>342</v>
      </c>
      <c r="K182" s="16" t="s">
        <v>11</v>
      </c>
      <c r="L182" s="17" t="e">
        <f>VLOOKUP('MPRN + HQA'!$I182,#REF!,2,FALSE)</f>
        <v>#REF!</v>
      </c>
      <c r="M182" s="73" t="e">
        <f>VLOOKUP('MPRN + HQA'!$I182,#REF!,3,FALSE)</f>
        <v>#REF!</v>
      </c>
      <c r="N182" s="34" t="e">
        <f>VLOOKUP('MPRN + HQA'!$I182,#REF!,4,FALSE)</f>
        <v>#REF!</v>
      </c>
      <c r="O182" s="17" t="e">
        <f>VLOOKUP('MPRN + HQA'!$I182,#REF!,5,FALSE)</f>
        <v>#REF!</v>
      </c>
      <c r="P182" s="40" t="e">
        <f>VLOOKUP('MPRN + HQA'!$I182,#REF!,6,FALSE)</f>
        <v>#REF!</v>
      </c>
      <c r="Q182" s="17" t="e">
        <f>VLOOKUP('MPRN + HQA'!$I182,#REF!,7,FALSE)</f>
        <v>#REF!</v>
      </c>
      <c r="R182" s="40" t="e">
        <f>VLOOKUP('MPRN + HQA'!$I182,#REF!,8,FALSE)</f>
        <v>#REF!</v>
      </c>
      <c r="S182" s="17" t="e">
        <f>VLOOKUP('MPRN + HQA'!$I182,#REF!,9,FALSE)</f>
        <v>#REF!</v>
      </c>
      <c r="T182" s="40" t="e">
        <f>VLOOKUP('MPRN + HQA'!$I182,#REF!,10,FALSE)</f>
        <v>#REF!</v>
      </c>
      <c r="U182" s="17" t="e">
        <f>VLOOKUP('MPRN + HQA'!$I182,#REF!,11,FALSE)</f>
        <v>#REF!</v>
      </c>
      <c r="V182" s="40" t="e">
        <f>VLOOKUP('MPRN + HQA'!$I182,#REF!,12,FALSE)</f>
        <v>#REF!</v>
      </c>
      <c r="W182" s="17" t="e">
        <f>VLOOKUP('MPRN + HQA'!$I182,#REF!,13,FALSE)</f>
        <v>#REF!</v>
      </c>
      <c r="X182" s="40" t="e">
        <f>VLOOKUP('MPRN + HQA'!$I182,#REF!,14,FALSE)</f>
        <v>#REF!</v>
      </c>
      <c r="Y182" s="17" t="e">
        <f>VLOOKUP('MPRN + HQA'!$I182,#REF!,15,FALSE)</f>
        <v>#REF!</v>
      </c>
      <c r="Z182" s="40" t="e">
        <f>VLOOKUP('MPRN + HQA'!$I182,#REF!,16,FALSE)</f>
        <v>#REF!</v>
      </c>
      <c r="AA182" s="17" t="e">
        <f>VLOOKUP('MPRN + HQA'!$I182,#REF!,17,FALSE)</f>
        <v>#REF!</v>
      </c>
      <c r="AB182" s="40" t="e">
        <f>VLOOKUP('MPRN + HQA'!$I182,#REF!,18,FALSE)</f>
        <v>#REF!</v>
      </c>
      <c r="AC182" s="17" t="e">
        <f>VLOOKUP('MPRN + HQA'!$I182,#REF!,19,FALSE)</f>
        <v>#REF!</v>
      </c>
      <c r="AD182" s="40" t="e">
        <f>VLOOKUP('MPRN + HQA'!$I182,#REF!,20,FALSE)</f>
        <v>#REF!</v>
      </c>
      <c r="AE182" s="17" t="e">
        <f>VLOOKUP('MPRN + HQA'!$I182,#REF!,21,FALSE)</f>
        <v>#REF!</v>
      </c>
      <c r="AF182" s="40" t="e">
        <f>VLOOKUP('MPRN + HQA'!$I182,#REF!,22,FALSE)</f>
        <v>#REF!</v>
      </c>
      <c r="AG182" s="17" t="e">
        <f>VLOOKUP('MPRN + HQA'!$I182,#REF!,23,FALSE)</f>
        <v>#REF!</v>
      </c>
      <c r="AH182" s="40" t="e">
        <f>VLOOKUP('MPRN + HQA'!$I182,#REF!,24,FALSE)</f>
        <v>#REF!</v>
      </c>
      <c r="AI182" s="17" t="e">
        <f>VLOOKUP('MPRN + HQA'!$I182,#REF!,25,FALSE)</f>
        <v>#REF!</v>
      </c>
      <c r="AJ182" s="40" t="e">
        <f>VLOOKUP('MPRN + HQA'!$I182,#REF!,26,FALSE)</f>
        <v>#REF!</v>
      </c>
      <c r="AK182" s="17" t="e">
        <f>VLOOKUP('MPRN + HQA'!$I182,#REF!,27,FALSE)</f>
        <v>#REF!</v>
      </c>
      <c r="AL182" s="40" t="e">
        <f>VLOOKUP('MPRN + HQA'!$I182,#REF!,28,FALSE)</f>
        <v>#REF!</v>
      </c>
      <c r="AM182" s="17" t="e">
        <f>VLOOKUP('MPRN + HQA'!$I182,#REF!,29,FALSE)</f>
        <v>#REF!</v>
      </c>
      <c r="AN182" s="17" t="e">
        <f>VLOOKUP('MPRN + HQA'!$I182,#REF!,30,FALSE)</f>
        <v>#REF!</v>
      </c>
      <c r="AO182" s="40" t="e">
        <f>VLOOKUP('MPRN + HQA'!$I182,#REF!,31,FALSE)</f>
        <v>#REF!</v>
      </c>
      <c r="AP182" s="34" t="e">
        <f>VLOOKUP('MPRN + HQA'!$I182,#REF!,32,FALSE)</f>
        <v>#REF!</v>
      </c>
      <c r="AQ182" s="34" t="e">
        <f>VLOOKUP('MPRN + HQA'!$I182,#REF!,33,FALSE)</f>
        <v>#REF!</v>
      </c>
      <c r="AR182" s="17">
        <v>63.9</v>
      </c>
      <c r="AS182" s="66" t="e">
        <f>VLOOKUP('MPRN + HQA'!$I182,#REF!,35,FALSE)</f>
        <v>#REF!</v>
      </c>
      <c r="AT182" s="17" t="e">
        <f>VLOOKUP('MPRN + HQA'!$I182,#REF!,36,FALSE)</f>
        <v>#REF!</v>
      </c>
      <c r="AU182" s="40" t="e">
        <f>VLOOKUP('MPRN + HQA'!$I182,#REF!,37,FALSE)</f>
        <v>#REF!</v>
      </c>
      <c r="AV182" s="17" t="e">
        <f>VLOOKUP('MPRN + HQA'!$I182,#REF!,38,FALSE)</f>
        <v>#REF!</v>
      </c>
      <c r="AW182" s="40" t="e">
        <f>VLOOKUP('MPRN + HQA'!$I182,#REF!,39,FALSE)</f>
        <v>#REF!</v>
      </c>
      <c r="AX182" s="35"/>
    </row>
    <row r="183" spans="2:50" s="17" customFormat="1" x14ac:dyDescent="0.2">
      <c r="B183" s="87">
        <v>6</v>
      </c>
      <c r="C183" s="88" t="s">
        <v>102</v>
      </c>
      <c r="D183" s="88" t="s">
        <v>212</v>
      </c>
      <c r="E183" s="88"/>
      <c r="F183" s="88" t="s">
        <v>57</v>
      </c>
      <c r="G183" s="88"/>
      <c r="H183" s="87" t="s">
        <v>31</v>
      </c>
      <c r="I183" s="117" t="str">
        <f>'[1]HQA - BASE UNIT TYPE'!$B$25</f>
        <v>(E2) 3 Bed - End Terrace (2 st)</v>
      </c>
      <c r="J183" s="122">
        <v>393</v>
      </c>
      <c r="K183" s="16"/>
      <c r="M183" s="73"/>
      <c r="N183" s="34"/>
      <c r="P183" s="40"/>
      <c r="R183" s="40"/>
      <c r="T183" s="40"/>
      <c r="V183" s="40"/>
      <c r="X183" s="40"/>
      <c r="Z183" s="40"/>
      <c r="AB183" s="40"/>
      <c r="AD183" s="40"/>
      <c r="AF183" s="40"/>
      <c r="AH183" s="40"/>
      <c r="AJ183" s="40"/>
      <c r="AL183" s="40"/>
      <c r="AO183" s="40"/>
      <c r="AP183" s="34"/>
      <c r="AQ183" s="34"/>
      <c r="AS183" s="66"/>
      <c r="AU183" s="40"/>
      <c r="AW183" s="40"/>
      <c r="AX183" s="35"/>
    </row>
    <row r="184" spans="2:50" s="17" customFormat="1" x14ac:dyDescent="0.2">
      <c r="B184" s="87">
        <v>7</v>
      </c>
      <c r="C184" s="88" t="s">
        <v>102</v>
      </c>
      <c r="D184" s="88" t="s">
        <v>212</v>
      </c>
      <c r="E184" s="88"/>
      <c r="F184" s="88" t="s">
        <v>58</v>
      </c>
      <c r="G184" s="88"/>
      <c r="H184" s="87" t="s">
        <v>31</v>
      </c>
      <c r="I184" s="117" t="str">
        <f>'[1]HQA - BASE UNIT TYPE'!$B$24</f>
        <v>(E1) 3 Bed - Mid Terrace (2 st)</v>
      </c>
      <c r="J184" s="122">
        <v>343</v>
      </c>
      <c r="K184" s="16"/>
      <c r="M184" s="73"/>
      <c r="N184" s="34"/>
      <c r="P184" s="40"/>
      <c r="R184" s="40"/>
      <c r="T184" s="40"/>
      <c r="V184" s="40"/>
      <c r="X184" s="40"/>
      <c r="Z184" s="40"/>
      <c r="AB184" s="40"/>
      <c r="AD184" s="40"/>
      <c r="AF184" s="40"/>
      <c r="AH184" s="40"/>
      <c r="AJ184" s="40"/>
      <c r="AL184" s="40"/>
      <c r="AO184" s="40"/>
      <c r="AP184" s="34"/>
      <c r="AQ184" s="34"/>
      <c r="AS184" s="66"/>
      <c r="AU184" s="40"/>
      <c r="AW184" s="40"/>
      <c r="AX184" s="35"/>
    </row>
    <row r="185" spans="2:50" s="17" customFormat="1" x14ac:dyDescent="0.2">
      <c r="B185" s="87">
        <v>8</v>
      </c>
      <c r="C185" s="88" t="s">
        <v>102</v>
      </c>
      <c r="D185" s="88" t="s">
        <v>212</v>
      </c>
      <c r="E185" s="88"/>
      <c r="F185" s="88" t="s">
        <v>57</v>
      </c>
      <c r="G185" s="88"/>
      <c r="H185" s="87" t="s">
        <v>31</v>
      </c>
      <c r="I185" s="117" t="str">
        <f>'[1]HQA - BASE UNIT TYPE'!$B$24</f>
        <v>(E1) 3 Bed - Mid Terrace (2 st)</v>
      </c>
      <c r="J185" s="122">
        <v>392</v>
      </c>
      <c r="K185" s="16"/>
      <c r="M185" s="73"/>
      <c r="N185" s="34"/>
      <c r="P185" s="40"/>
      <c r="R185" s="40"/>
      <c r="T185" s="40"/>
      <c r="V185" s="40"/>
      <c r="X185" s="40"/>
      <c r="Z185" s="40"/>
      <c r="AB185" s="40"/>
      <c r="AD185" s="40"/>
      <c r="AF185" s="40"/>
      <c r="AH185" s="40"/>
      <c r="AJ185" s="40"/>
      <c r="AL185" s="40"/>
      <c r="AO185" s="40"/>
      <c r="AP185" s="34"/>
      <c r="AQ185" s="34"/>
      <c r="AS185" s="66"/>
      <c r="AU185" s="40"/>
      <c r="AW185" s="40"/>
      <c r="AX185" s="35"/>
    </row>
    <row r="186" spans="2:50" s="17" customFormat="1" x14ac:dyDescent="0.2">
      <c r="B186" s="87">
        <v>9</v>
      </c>
      <c r="C186" s="88" t="s">
        <v>102</v>
      </c>
      <c r="D186" s="88" t="s">
        <v>212</v>
      </c>
      <c r="E186" s="88"/>
      <c r="F186" s="88" t="s">
        <v>58</v>
      </c>
      <c r="G186" s="88"/>
      <c r="H186" s="87" t="s">
        <v>31</v>
      </c>
      <c r="I186" s="117" t="str">
        <f>'[1]HQA - BASE UNIT TYPE'!$B$24</f>
        <v>(E1) 3 Bed - Mid Terrace (2 st)</v>
      </c>
      <c r="J186" s="122">
        <v>344</v>
      </c>
      <c r="K186" s="16"/>
      <c r="M186" s="73"/>
      <c r="N186" s="34"/>
      <c r="P186" s="40"/>
      <c r="R186" s="40"/>
      <c r="T186" s="40"/>
      <c r="V186" s="40"/>
      <c r="X186" s="40"/>
      <c r="Z186" s="40"/>
      <c r="AB186" s="40"/>
      <c r="AD186" s="40"/>
      <c r="AF186" s="40"/>
      <c r="AH186" s="40"/>
      <c r="AJ186" s="40"/>
      <c r="AL186" s="40"/>
      <c r="AO186" s="40"/>
      <c r="AP186" s="34"/>
      <c r="AQ186" s="34"/>
      <c r="AS186" s="66"/>
      <c r="AU186" s="40"/>
      <c r="AW186" s="40"/>
      <c r="AX186" s="35"/>
    </row>
    <row r="187" spans="2:50" s="17" customFormat="1" x14ac:dyDescent="0.2">
      <c r="B187" s="87">
        <v>10</v>
      </c>
      <c r="C187" s="88" t="s">
        <v>102</v>
      </c>
      <c r="D187" s="88" t="s">
        <v>212</v>
      </c>
      <c r="E187" s="88"/>
      <c r="F187" s="88" t="s">
        <v>57</v>
      </c>
      <c r="G187" s="88"/>
      <c r="H187" s="87" t="s">
        <v>31</v>
      </c>
      <c r="I187" s="117" t="str">
        <f>'[1]HQA - BASE UNIT TYPE'!$B$24</f>
        <v>(E1) 3 Bed - Mid Terrace (2 st)</v>
      </c>
      <c r="J187" s="122">
        <v>391</v>
      </c>
      <c r="K187" s="16"/>
      <c r="M187" s="73"/>
      <c r="N187" s="34"/>
      <c r="P187" s="40"/>
      <c r="R187" s="40"/>
      <c r="T187" s="40"/>
      <c r="V187" s="40"/>
      <c r="X187" s="40"/>
      <c r="Z187" s="40"/>
      <c r="AB187" s="40"/>
      <c r="AD187" s="40"/>
      <c r="AF187" s="40"/>
      <c r="AH187" s="40"/>
      <c r="AJ187" s="40"/>
      <c r="AL187" s="40"/>
      <c r="AO187" s="40"/>
      <c r="AP187" s="34"/>
      <c r="AQ187" s="34"/>
      <c r="AS187" s="66"/>
      <c r="AU187" s="40"/>
      <c r="AW187" s="40"/>
      <c r="AX187" s="35"/>
    </row>
    <row r="188" spans="2:50" s="17" customFormat="1" x14ac:dyDescent="0.2">
      <c r="B188" s="87">
        <v>11</v>
      </c>
      <c r="C188" s="88" t="s">
        <v>102</v>
      </c>
      <c r="D188" s="88" t="s">
        <v>212</v>
      </c>
      <c r="E188" s="88"/>
      <c r="F188" s="88" t="s">
        <v>58</v>
      </c>
      <c r="G188" s="88"/>
      <c r="H188" s="87" t="s">
        <v>31</v>
      </c>
      <c r="I188" s="117" t="str">
        <f>'[1]HQA - BASE UNIT TYPE'!$B$25</f>
        <v>(E2) 3 Bed - End Terrace (2 st)</v>
      </c>
      <c r="J188" s="122">
        <v>345</v>
      </c>
      <c r="K188" s="16"/>
      <c r="M188" s="73"/>
      <c r="N188" s="34"/>
      <c r="P188" s="40"/>
      <c r="R188" s="40"/>
      <c r="T188" s="40"/>
      <c r="V188" s="40"/>
      <c r="X188" s="40"/>
      <c r="Z188" s="40"/>
      <c r="AB188" s="40"/>
      <c r="AD188" s="40"/>
      <c r="AF188" s="40"/>
      <c r="AH188" s="40"/>
      <c r="AJ188" s="40"/>
      <c r="AL188" s="40"/>
      <c r="AO188" s="40"/>
      <c r="AP188" s="34"/>
      <c r="AQ188" s="34"/>
      <c r="AS188" s="66"/>
      <c r="AU188" s="40"/>
      <c r="AW188" s="40"/>
      <c r="AX188" s="35"/>
    </row>
    <row r="189" spans="2:50" s="17" customFormat="1" x14ac:dyDescent="0.2">
      <c r="B189" s="87">
        <v>12</v>
      </c>
      <c r="C189" s="88" t="s">
        <v>102</v>
      </c>
      <c r="D189" s="88" t="s">
        <v>212</v>
      </c>
      <c r="E189" s="88"/>
      <c r="F189" s="88" t="s">
        <v>57</v>
      </c>
      <c r="G189" s="88"/>
      <c r="H189" s="87" t="s">
        <v>31</v>
      </c>
      <c r="I189" s="117" t="str">
        <f>'[1]HQA - BASE UNIT TYPE'!$B$24</f>
        <v>(E1) 3 Bed - Mid Terrace (2 st)</v>
      </c>
      <c r="J189" s="122">
        <v>390</v>
      </c>
      <c r="K189" s="16"/>
      <c r="M189" s="73"/>
      <c r="N189" s="34"/>
      <c r="P189" s="40"/>
      <c r="R189" s="40"/>
      <c r="T189" s="40"/>
      <c r="V189" s="40"/>
      <c r="X189" s="40"/>
      <c r="Z189" s="40"/>
      <c r="AB189" s="40"/>
      <c r="AD189" s="40"/>
      <c r="AF189" s="40"/>
      <c r="AH189" s="40"/>
      <c r="AJ189" s="40"/>
      <c r="AL189" s="40"/>
      <c r="AO189" s="40"/>
      <c r="AP189" s="34"/>
      <c r="AQ189" s="34"/>
      <c r="AS189" s="66"/>
      <c r="AU189" s="40"/>
      <c r="AW189" s="40"/>
      <c r="AX189" s="35"/>
    </row>
    <row r="190" spans="2:50" s="17" customFormat="1" x14ac:dyDescent="0.2">
      <c r="B190" s="87">
        <v>13</v>
      </c>
      <c r="C190" s="88" t="s">
        <v>102</v>
      </c>
      <c r="D190" s="88" t="s">
        <v>212</v>
      </c>
      <c r="E190" s="88"/>
      <c r="F190" s="88" t="s">
        <v>58</v>
      </c>
      <c r="G190" s="88"/>
      <c r="H190" s="87" t="s">
        <v>31</v>
      </c>
      <c r="I190" s="116" t="str">
        <f>'[1]HQA - BASE UNIT TYPE'!$B$22</f>
        <v>(D2) 3 Bed - End Terrace (2 st)</v>
      </c>
      <c r="J190" s="122">
        <v>346</v>
      </c>
      <c r="K190" s="16"/>
      <c r="M190" s="73"/>
      <c r="N190" s="34"/>
      <c r="P190" s="40"/>
      <c r="R190" s="40"/>
      <c r="T190" s="40"/>
      <c r="V190" s="40"/>
      <c r="X190" s="40"/>
      <c r="Z190" s="40"/>
      <c r="AB190" s="40"/>
      <c r="AD190" s="40"/>
      <c r="AF190" s="40"/>
      <c r="AH190" s="40"/>
      <c r="AJ190" s="40"/>
      <c r="AL190" s="40"/>
      <c r="AO190" s="40"/>
      <c r="AP190" s="34"/>
      <c r="AQ190" s="34"/>
      <c r="AS190" s="66"/>
      <c r="AU190" s="40"/>
      <c r="AW190" s="40"/>
      <c r="AX190" s="35"/>
    </row>
    <row r="191" spans="2:50" s="17" customFormat="1" x14ac:dyDescent="0.2">
      <c r="B191" s="87">
        <v>14</v>
      </c>
      <c r="C191" s="88" t="s">
        <v>102</v>
      </c>
      <c r="D191" s="88" t="s">
        <v>212</v>
      </c>
      <c r="E191" s="88"/>
      <c r="F191" s="88" t="s">
        <v>57</v>
      </c>
      <c r="G191" s="88"/>
      <c r="H191" s="87" t="s">
        <v>31</v>
      </c>
      <c r="I191" s="117" t="str">
        <f>'[1]HQA - BASE UNIT TYPE'!$B$24</f>
        <v>(E1) 3 Bed - Mid Terrace (2 st)</v>
      </c>
      <c r="J191" s="122">
        <v>389</v>
      </c>
      <c r="K191" s="16"/>
      <c r="M191" s="73"/>
      <c r="N191" s="34"/>
      <c r="P191" s="40"/>
      <c r="R191" s="40"/>
      <c r="T191" s="40"/>
      <c r="V191" s="40"/>
      <c r="X191" s="40"/>
      <c r="Z191" s="40"/>
      <c r="AB191" s="40"/>
      <c r="AD191" s="40"/>
      <c r="AF191" s="40"/>
      <c r="AH191" s="40"/>
      <c r="AJ191" s="40"/>
      <c r="AL191" s="40"/>
      <c r="AO191" s="40"/>
      <c r="AP191" s="34"/>
      <c r="AQ191" s="34"/>
      <c r="AS191" s="66"/>
      <c r="AU191" s="40"/>
      <c r="AW191" s="40"/>
      <c r="AX191" s="35"/>
    </row>
    <row r="192" spans="2:50" s="17" customFormat="1" x14ac:dyDescent="0.2">
      <c r="B192" s="87">
        <v>15</v>
      </c>
      <c r="C192" s="88" t="s">
        <v>102</v>
      </c>
      <c r="D192" s="88" t="s">
        <v>212</v>
      </c>
      <c r="E192" s="88"/>
      <c r="F192" s="88" t="s">
        <v>58</v>
      </c>
      <c r="G192" s="88"/>
      <c r="H192" s="87" t="s">
        <v>31</v>
      </c>
      <c r="I192" s="116" t="str">
        <f>'[1]HQA - BASE UNIT TYPE'!$B$21</f>
        <v>(D1) 3 Bed - Mid Terrace (2 st)</v>
      </c>
      <c r="J192" s="122">
        <v>347</v>
      </c>
      <c r="K192" s="16"/>
      <c r="M192" s="73"/>
      <c r="N192" s="34"/>
      <c r="P192" s="40"/>
      <c r="R192" s="40"/>
      <c r="T192" s="40"/>
      <c r="V192" s="40"/>
      <c r="X192" s="40"/>
      <c r="Z192" s="40"/>
      <c r="AB192" s="40"/>
      <c r="AD192" s="40"/>
      <c r="AF192" s="40"/>
      <c r="AH192" s="40"/>
      <c r="AJ192" s="40"/>
      <c r="AL192" s="40"/>
      <c r="AO192" s="40"/>
      <c r="AP192" s="34"/>
      <c r="AQ192" s="34"/>
      <c r="AS192" s="66"/>
      <c r="AU192" s="40"/>
      <c r="AW192" s="40"/>
      <c r="AX192" s="35"/>
    </row>
    <row r="193" spans="1:50" s="17" customFormat="1" x14ac:dyDescent="0.2">
      <c r="B193" s="87">
        <v>16</v>
      </c>
      <c r="C193" s="88" t="s">
        <v>102</v>
      </c>
      <c r="D193" s="88" t="s">
        <v>212</v>
      </c>
      <c r="E193" s="88"/>
      <c r="F193" s="88" t="s">
        <v>57</v>
      </c>
      <c r="G193" s="88"/>
      <c r="H193" s="87" t="s">
        <v>31</v>
      </c>
      <c r="I193" s="117" t="str">
        <f>'[1]HQA - BASE UNIT TYPE'!$B$25</f>
        <v>(E2) 3 Bed - End Terrace (2 st)</v>
      </c>
      <c r="J193" s="122">
        <v>388</v>
      </c>
      <c r="K193" s="16"/>
      <c r="M193" s="73"/>
      <c r="N193" s="34"/>
      <c r="P193" s="40"/>
      <c r="R193" s="40"/>
      <c r="T193" s="40"/>
      <c r="V193" s="40"/>
      <c r="X193" s="40"/>
      <c r="Z193" s="40"/>
      <c r="AB193" s="40"/>
      <c r="AD193" s="40"/>
      <c r="AF193" s="40"/>
      <c r="AH193" s="40"/>
      <c r="AJ193" s="40"/>
      <c r="AL193" s="40"/>
      <c r="AO193" s="40"/>
      <c r="AP193" s="34"/>
      <c r="AQ193" s="34"/>
      <c r="AS193" s="66"/>
      <c r="AU193" s="40"/>
      <c r="AW193" s="40"/>
      <c r="AX193" s="35"/>
    </row>
    <row r="194" spans="1:50" s="17" customFormat="1" x14ac:dyDescent="0.2">
      <c r="B194" s="87">
        <v>17</v>
      </c>
      <c r="C194" s="88" t="s">
        <v>102</v>
      </c>
      <c r="D194" s="88" t="s">
        <v>212</v>
      </c>
      <c r="E194" s="88"/>
      <c r="F194" s="88" t="s">
        <v>58</v>
      </c>
      <c r="G194" s="88"/>
      <c r="H194" s="87" t="s">
        <v>31</v>
      </c>
      <c r="I194" s="116" t="str">
        <f>'[1]HQA - BASE UNIT TYPE'!$B$21</f>
        <v>(D1) 3 Bed - Mid Terrace (2 st)</v>
      </c>
      <c r="J194" s="122">
        <v>348</v>
      </c>
      <c r="K194" s="16"/>
      <c r="M194" s="73"/>
      <c r="N194" s="34"/>
      <c r="P194" s="40"/>
      <c r="R194" s="40"/>
      <c r="T194" s="40"/>
      <c r="V194" s="40"/>
      <c r="X194" s="40"/>
      <c r="Z194" s="40"/>
      <c r="AB194" s="40"/>
      <c r="AD194" s="40"/>
      <c r="AF194" s="40"/>
      <c r="AH194" s="40"/>
      <c r="AJ194" s="40"/>
      <c r="AL194" s="40"/>
      <c r="AO194" s="40"/>
      <c r="AP194" s="34"/>
      <c r="AQ194" s="34"/>
      <c r="AS194" s="66"/>
      <c r="AU194" s="40"/>
      <c r="AW194" s="40"/>
      <c r="AX194" s="35"/>
    </row>
    <row r="195" spans="1:50" s="17" customFormat="1" x14ac:dyDescent="0.2">
      <c r="B195" s="87">
        <v>18</v>
      </c>
      <c r="C195" s="88" t="s">
        <v>102</v>
      </c>
      <c r="D195" s="88" t="s">
        <v>212</v>
      </c>
      <c r="E195" s="88"/>
      <c r="F195" s="88" t="s">
        <v>57</v>
      </c>
      <c r="G195" s="88"/>
      <c r="H195" s="87" t="s">
        <v>31</v>
      </c>
      <c r="I195" s="112" t="str">
        <f>'[1]HQA - BASE UNIT TYPE'!$B$14</f>
        <v>(B3) 4 Bed - End Terrace (3 st)</v>
      </c>
      <c r="J195" s="122">
        <v>387</v>
      </c>
      <c r="K195" s="16"/>
      <c r="M195" s="73"/>
      <c r="N195" s="34"/>
      <c r="P195" s="40"/>
      <c r="R195" s="40"/>
      <c r="T195" s="40"/>
      <c r="V195" s="40"/>
      <c r="X195" s="40"/>
      <c r="Z195" s="40"/>
      <c r="AB195" s="40"/>
      <c r="AD195" s="40"/>
      <c r="AF195" s="40"/>
      <c r="AH195" s="40"/>
      <c r="AJ195" s="40"/>
      <c r="AL195" s="40"/>
      <c r="AO195" s="40"/>
      <c r="AP195" s="34"/>
      <c r="AQ195" s="34"/>
      <c r="AS195" s="66"/>
      <c r="AU195" s="40"/>
      <c r="AW195" s="40"/>
      <c r="AX195" s="35"/>
    </row>
    <row r="196" spans="1:50" s="17" customFormat="1" x14ac:dyDescent="0.2">
      <c r="B196" s="87">
        <v>19</v>
      </c>
      <c r="C196" s="88" t="s">
        <v>102</v>
      </c>
      <c r="D196" s="88" t="s">
        <v>212</v>
      </c>
      <c r="E196" s="88"/>
      <c r="F196" s="88" t="s">
        <v>58</v>
      </c>
      <c r="G196" s="88"/>
      <c r="H196" s="87" t="s">
        <v>31</v>
      </c>
      <c r="I196" s="116" t="str">
        <f>'[1]HQA - BASE UNIT TYPE'!$B$22</f>
        <v>(D2) 3 Bed - End Terrace (2 st)</v>
      </c>
      <c r="J196" s="122">
        <v>349</v>
      </c>
      <c r="K196" s="16"/>
      <c r="M196" s="73"/>
      <c r="N196" s="34"/>
      <c r="P196" s="40"/>
      <c r="R196" s="40"/>
      <c r="T196" s="40"/>
      <c r="V196" s="40"/>
      <c r="X196" s="40"/>
      <c r="Z196" s="40"/>
      <c r="AB196" s="40"/>
      <c r="AD196" s="40"/>
      <c r="AF196" s="40"/>
      <c r="AH196" s="40"/>
      <c r="AJ196" s="40"/>
      <c r="AL196" s="40"/>
      <c r="AO196" s="40"/>
      <c r="AP196" s="34"/>
      <c r="AQ196" s="34"/>
      <c r="AS196" s="66"/>
      <c r="AU196" s="40"/>
      <c r="AW196" s="40"/>
      <c r="AX196" s="35"/>
    </row>
    <row r="197" spans="1:50" s="17" customFormat="1" x14ac:dyDescent="0.2">
      <c r="B197" s="87">
        <v>20</v>
      </c>
      <c r="C197" s="88" t="s">
        <v>102</v>
      </c>
      <c r="D197" s="88" t="s">
        <v>212</v>
      </c>
      <c r="E197" s="88"/>
      <c r="F197" s="88" t="s">
        <v>57</v>
      </c>
      <c r="G197" s="88"/>
      <c r="H197" s="87" t="s">
        <v>31</v>
      </c>
      <c r="I197" s="112" t="str">
        <f>'[1]HQA - BASE UNIT TYPE'!$B$15</f>
        <v>(B4) 4 Bed - End Terrace (3 st)</v>
      </c>
      <c r="J197" s="122">
        <v>386</v>
      </c>
      <c r="K197" s="16"/>
      <c r="M197" s="73"/>
      <c r="N197" s="34"/>
      <c r="P197" s="40"/>
      <c r="R197" s="40"/>
      <c r="T197" s="40"/>
      <c r="V197" s="40"/>
      <c r="X197" s="40"/>
      <c r="Z197" s="40"/>
      <c r="AB197" s="40"/>
      <c r="AD197" s="40"/>
      <c r="AF197" s="40"/>
      <c r="AH197" s="40"/>
      <c r="AJ197" s="40"/>
      <c r="AL197" s="40"/>
      <c r="AO197" s="40"/>
      <c r="AP197" s="34"/>
      <c r="AQ197" s="34"/>
      <c r="AS197" s="66"/>
      <c r="AU197" s="40"/>
      <c r="AW197" s="40"/>
      <c r="AX197" s="35"/>
    </row>
    <row r="198" spans="1:50" s="17" customFormat="1" x14ac:dyDescent="0.2">
      <c r="A198" s="17">
        <v>21</v>
      </c>
      <c r="B198" s="87">
        <v>21</v>
      </c>
      <c r="C198" s="88" t="s">
        <v>102</v>
      </c>
      <c r="D198" s="88" t="s">
        <v>212</v>
      </c>
      <c r="E198" s="88"/>
      <c r="F198" s="88" t="s">
        <v>58</v>
      </c>
      <c r="G198" s="88"/>
      <c r="H198" s="87" t="s">
        <v>31</v>
      </c>
      <c r="I198" s="117" t="str">
        <f>'[1]HQA - BASE UNIT TYPE'!$B$25</f>
        <v>(E2) 3 Bed - End Terrace (2 st)</v>
      </c>
      <c r="J198" s="122">
        <v>350</v>
      </c>
      <c r="K198" s="16"/>
      <c r="M198" s="73"/>
      <c r="N198" s="34"/>
      <c r="P198" s="40"/>
      <c r="R198" s="40"/>
      <c r="T198" s="40"/>
      <c r="V198" s="40"/>
      <c r="X198" s="40"/>
      <c r="Z198" s="40"/>
      <c r="AB198" s="40"/>
      <c r="AD198" s="40"/>
      <c r="AF198" s="40"/>
      <c r="AH198" s="40"/>
      <c r="AJ198" s="40"/>
      <c r="AL198" s="40"/>
      <c r="AO198" s="40"/>
      <c r="AP198" s="34"/>
      <c r="AQ198" s="34"/>
      <c r="AS198" s="66"/>
      <c r="AU198" s="40"/>
      <c r="AW198" s="40"/>
      <c r="AX198" s="35"/>
    </row>
    <row r="199" spans="1:50" s="17" customFormat="1" x14ac:dyDescent="0.2">
      <c r="B199" s="87">
        <v>23</v>
      </c>
      <c r="C199" s="88" t="s">
        <v>102</v>
      </c>
      <c r="D199" s="88" t="s">
        <v>212</v>
      </c>
      <c r="E199" s="88"/>
      <c r="F199" s="88" t="s">
        <v>58</v>
      </c>
      <c r="G199" s="88"/>
      <c r="H199" s="87" t="s">
        <v>31</v>
      </c>
      <c r="I199" s="117" t="str">
        <f>'[1]HQA - BASE UNIT TYPE'!$B$25</f>
        <v>(E2) 3 Bed - End Terrace (2 st)</v>
      </c>
      <c r="J199" s="122">
        <v>351</v>
      </c>
      <c r="K199" s="16"/>
      <c r="M199" s="73"/>
      <c r="N199" s="34"/>
      <c r="P199" s="40"/>
      <c r="R199" s="40"/>
      <c r="T199" s="40"/>
      <c r="V199" s="40"/>
      <c r="X199" s="40"/>
      <c r="Z199" s="40"/>
      <c r="AB199" s="40"/>
      <c r="AD199" s="40"/>
      <c r="AF199" s="40"/>
      <c r="AH199" s="40"/>
      <c r="AJ199" s="40"/>
      <c r="AL199" s="40"/>
      <c r="AO199" s="40"/>
      <c r="AP199" s="34"/>
      <c r="AQ199" s="34"/>
      <c r="AS199" s="66"/>
      <c r="AU199" s="40"/>
      <c r="AW199" s="40"/>
      <c r="AX199" s="35"/>
    </row>
    <row r="200" spans="1:50" s="131" customFormat="1" x14ac:dyDescent="0.2">
      <c r="B200" s="127"/>
      <c r="C200" s="128"/>
      <c r="D200" s="127"/>
      <c r="E200" s="128"/>
      <c r="F200" s="128"/>
      <c r="G200" s="128"/>
      <c r="H200" s="127"/>
      <c r="I200" s="129"/>
      <c r="J200" s="127"/>
      <c r="K200" s="130"/>
      <c r="M200" s="132"/>
      <c r="N200" s="133"/>
      <c r="P200" s="134"/>
      <c r="R200" s="134"/>
      <c r="T200" s="134"/>
      <c r="V200" s="134"/>
      <c r="X200" s="134"/>
      <c r="Z200" s="134"/>
      <c r="AB200" s="134"/>
      <c r="AD200" s="134"/>
      <c r="AF200" s="134"/>
      <c r="AH200" s="134"/>
      <c r="AJ200" s="134"/>
      <c r="AL200" s="134"/>
      <c r="AO200" s="134"/>
      <c r="AP200" s="133"/>
      <c r="AQ200" s="133"/>
      <c r="AS200" s="135"/>
      <c r="AU200" s="134"/>
      <c r="AW200" s="134"/>
      <c r="AX200" s="136"/>
    </row>
    <row r="201" spans="1:50" s="15" customFormat="1" x14ac:dyDescent="0.2">
      <c r="B201" s="92">
        <v>1</v>
      </c>
      <c r="C201" s="97" t="s">
        <v>103</v>
      </c>
      <c r="D201" s="97" t="s">
        <v>213</v>
      </c>
      <c r="E201" s="97" t="s">
        <v>34</v>
      </c>
      <c r="F201" s="97" t="s">
        <v>62</v>
      </c>
      <c r="G201" s="97"/>
      <c r="H201" s="92" t="s">
        <v>31</v>
      </c>
      <c r="I201" s="116" t="str">
        <f>'[1]HQA - BASE UNIT TYPE'!$B$22</f>
        <v>(D2) 3 Bed - End Terrace (2 st)</v>
      </c>
      <c r="J201" s="122">
        <v>121</v>
      </c>
      <c r="K201" s="14" t="s">
        <v>12</v>
      </c>
      <c r="L201" s="15" t="e">
        <f>VLOOKUP('MPRN + HQA'!$I201,#REF!,2,FALSE)</f>
        <v>#REF!</v>
      </c>
      <c r="M201" s="75" t="e">
        <f>VLOOKUP('MPRN + HQA'!$I201,#REF!,3,FALSE)</f>
        <v>#REF!</v>
      </c>
      <c r="N201" s="28" t="e">
        <f>VLOOKUP('MPRN + HQA'!$I201,#REF!,4,FALSE)</f>
        <v>#REF!</v>
      </c>
      <c r="O201" s="15" t="e">
        <f>VLOOKUP('MPRN + HQA'!$I201,#REF!,5,FALSE)</f>
        <v>#REF!</v>
      </c>
      <c r="P201" s="41" t="e">
        <f>VLOOKUP('MPRN + HQA'!$I201,#REF!,6,FALSE)</f>
        <v>#REF!</v>
      </c>
      <c r="Q201" s="15" t="e">
        <f>VLOOKUP('MPRN + HQA'!$I201,#REF!,7,FALSE)</f>
        <v>#REF!</v>
      </c>
      <c r="R201" s="41" t="e">
        <f>VLOOKUP('MPRN + HQA'!$I201,#REF!,8,FALSE)</f>
        <v>#REF!</v>
      </c>
      <c r="S201" s="15" t="e">
        <f>VLOOKUP('MPRN + HQA'!$I201,#REF!,9,FALSE)</f>
        <v>#REF!</v>
      </c>
      <c r="T201" s="41" t="e">
        <f>VLOOKUP('MPRN + HQA'!$I201,#REF!,10,FALSE)</f>
        <v>#REF!</v>
      </c>
      <c r="U201" s="15" t="e">
        <f>VLOOKUP('MPRN + HQA'!$I201,#REF!,11,FALSE)</f>
        <v>#REF!</v>
      </c>
      <c r="V201" s="41" t="e">
        <f>VLOOKUP('MPRN + HQA'!$I201,#REF!,12,FALSE)</f>
        <v>#REF!</v>
      </c>
      <c r="W201" s="15" t="e">
        <f>VLOOKUP('MPRN + HQA'!$I201,#REF!,13,FALSE)</f>
        <v>#REF!</v>
      </c>
      <c r="X201" s="41" t="e">
        <f>VLOOKUP('MPRN + HQA'!$I201,#REF!,14,FALSE)</f>
        <v>#REF!</v>
      </c>
      <c r="Y201" s="15" t="e">
        <f>VLOOKUP('MPRN + HQA'!$I201,#REF!,15,FALSE)</f>
        <v>#REF!</v>
      </c>
      <c r="Z201" s="41" t="e">
        <f>VLOOKUP('MPRN + HQA'!$I201,#REF!,16,FALSE)</f>
        <v>#REF!</v>
      </c>
      <c r="AA201" s="15" t="e">
        <f>VLOOKUP('MPRN + HQA'!$I201,#REF!,17,FALSE)</f>
        <v>#REF!</v>
      </c>
      <c r="AB201" s="41" t="e">
        <f>VLOOKUP('MPRN + HQA'!$I201,#REF!,18,FALSE)</f>
        <v>#REF!</v>
      </c>
      <c r="AC201" s="15" t="e">
        <f>VLOOKUP('MPRN + HQA'!$I201,#REF!,19,FALSE)</f>
        <v>#REF!</v>
      </c>
      <c r="AD201" s="41" t="e">
        <f>VLOOKUP('MPRN + HQA'!$I201,#REF!,20,FALSE)</f>
        <v>#REF!</v>
      </c>
      <c r="AE201" s="15" t="e">
        <f>VLOOKUP('MPRN + HQA'!$I201,#REF!,21,FALSE)</f>
        <v>#REF!</v>
      </c>
      <c r="AF201" s="41" t="e">
        <f>VLOOKUP('MPRN + HQA'!$I201,#REF!,22,FALSE)</f>
        <v>#REF!</v>
      </c>
      <c r="AG201" s="15" t="e">
        <f>VLOOKUP('MPRN + HQA'!$I201,#REF!,23,FALSE)</f>
        <v>#REF!</v>
      </c>
      <c r="AH201" s="41" t="e">
        <f>VLOOKUP('MPRN + HQA'!$I201,#REF!,24,FALSE)</f>
        <v>#REF!</v>
      </c>
      <c r="AI201" s="15" t="e">
        <f>VLOOKUP('MPRN + HQA'!$I201,#REF!,25,FALSE)</f>
        <v>#REF!</v>
      </c>
      <c r="AJ201" s="41" t="e">
        <f>VLOOKUP('MPRN + HQA'!$I201,#REF!,26,FALSE)</f>
        <v>#REF!</v>
      </c>
      <c r="AK201" s="15" t="e">
        <f>VLOOKUP('MPRN + HQA'!$I201,#REF!,27,FALSE)</f>
        <v>#REF!</v>
      </c>
      <c r="AL201" s="41" t="e">
        <f>VLOOKUP('MPRN + HQA'!$I201,#REF!,28,FALSE)</f>
        <v>#REF!</v>
      </c>
      <c r="AM201" s="15" t="e">
        <f>VLOOKUP('MPRN + HQA'!$I201,#REF!,29,FALSE)</f>
        <v>#REF!</v>
      </c>
      <c r="AN201" s="15" t="e">
        <f>VLOOKUP('MPRN + HQA'!$I201,#REF!,30,FALSE)</f>
        <v>#REF!</v>
      </c>
      <c r="AO201" s="41" t="e">
        <f>VLOOKUP('MPRN + HQA'!$I201,#REF!,31,FALSE)</f>
        <v>#REF!</v>
      </c>
      <c r="AP201" s="28" t="e">
        <f>VLOOKUP('MPRN + HQA'!$I201,#REF!,32,FALSE)</f>
        <v>#REF!</v>
      </c>
      <c r="AQ201" s="28" t="e">
        <f>VLOOKUP('MPRN + HQA'!$I201,#REF!,33,FALSE)</f>
        <v>#REF!</v>
      </c>
      <c r="AR201" s="15">
        <v>65.900000000000006</v>
      </c>
      <c r="AS201" s="68" t="e">
        <f>VLOOKUP('MPRN + HQA'!$I201,#REF!,35,FALSE)</f>
        <v>#REF!</v>
      </c>
      <c r="AT201" s="15" t="e">
        <f>VLOOKUP('MPRN + HQA'!$I201,#REF!,36,FALSE)</f>
        <v>#REF!</v>
      </c>
      <c r="AU201" s="41" t="e">
        <f>VLOOKUP('MPRN + HQA'!$I201,#REF!,37,FALSE)</f>
        <v>#REF!</v>
      </c>
      <c r="AV201" s="15" t="e">
        <f>VLOOKUP('MPRN + HQA'!$I201,#REF!,38,FALSE)</f>
        <v>#REF!</v>
      </c>
      <c r="AW201" s="41" t="e">
        <f>VLOOKUP('MPRN + HQA'!$I201,#REF!,39,FALSE)</f>
        <v>#REF!</v>
      </c>
      <c r="AX201" s="29"/>
    </row>
    <row r="202" spans="1:50" s="30" customFormat="1" x14ac:dyDescent="0.2">
      <c r="B202" s="92">
        <v>2</v>
      </c>
      <c r="C202" s="97" t="s">
        <v>103</v>
      </c>
      <c r="D202" s="97" t="s">
        <v>213</v>
      </c>
      <c r="E202" s="97"/>
      <c r="F202" s="97" t="s">
        <v>62</v>
      </c>
      <c r="G202" s="97"/>
      <c r="H202" s="92" t="s">
        <v>31</v>
      </c>
      <c r="I202" s="116" t="str">
        <f>'[1]HQA - BASE UNIT TYPE'!$B$21</f>
        <v>(D1) 3 Bed - Mid Terrace (2 st)</v>
      </c>
      <c r="J202" s="122">
        <v>120</v>
      </c>
      <c r="K202" s="61" t="s">
        <v>11</v>
      </c>
      <c r="L202" s="30" t="e">
        <f>VLOOKUP('MPRN + HQA'!$I202,#REF!,2,FALSE)</f>
        <v>#REF!</v>
      </c>
      <c r="M202" s="74" t="e">
        <f>VLOOKUP('MPRN + HQA'!$I202,#REF!,3,FALSE)</f>
        <v>#REF!</v>
      </c>
      <c r="N202" s="51" t="e">
        <f>VLOOKUP('MPRN + HQA'!$I202,#REF!,4,FALSE)</f>
        <v>#REF!</v>
      </c>
      <c r="O202" s="30" t="e">
        <f>VLOOKUP('MPRN + HQA'!$I202,#REF!,5,FALSE)</f>
        <v>#REF!</v>
      </c>
      <c r="P202" s="48" t="e">
        <f>VLOOKUP('MPRN + HQA'!$I202,#REF!,6,FALSE)</f>
        <v>#REF!</v>
      </c>
      <c r="Q202" s="30" t="e">
        <f>VLOOKUP('MPRN + HQA'!$I202,#REF!,7,FALSE)</f>
        <v>#REF!</v>
      </c>
      <c r="R202" s="48" t="e">
        <f>VLOOKUP('MPRN + HQA'!$I202,#REF!,8,FALSE)</f>
        <v>#REF!</v>
      </c>
      <c r="S202" s="30" t="e">
        <f>VLOOKUP('MPRN + HQA'!$I202,#REF!,9,FALSE)</f>
        <v>#REF!</v>
      </c>
      <c r="T202" s="48" t="e">
        <f>VLOOKUP('MPRN + HQA'!$I202,#REF!,10,FALSE)</f>
        <v>#REF!</v>
      </c>
      <c r="U202" s="30" t="e">
        <f>VLOOKUP('MPRN + HQA'!$I202,#REF!,11,FALSE)</f>
        <v>#REF!</v>
      </c>
      <c r="V202" s="48" t="e">
        <f>VLOOKUP('MPRN + HQA'!$I202,#REF!,12,FALSE)</f>
        <v>#REF!</v>
      </c>
      <c r="W202" s="30" t="e">
        <f>VLOOKUP('MPRN + HQA'!$I202,#REF!,13,FALSE)</f>
        <v>#REF!</v>
      </c>
      <c r="X202" s="48" t="e">
        <f>VLOOKUP('MPRN + HQA'!$I202,#REF!,14,FALSE)</f>
        <v>#REF!</v>
      </c>
      <c r="Y202" s="30" t="e">
        <f>VLOOKUP('MPRN + HQA'!$I202,#REF!,15,FALSE)</f>
        <v>#REF!</v>
      </c>
      <c r="Z202" s="48" t="e">
        <f>VLOOKUP('MPRN + HQA'!$I202,#REF!,16,FALSE)</f>
        <v>#REF!</v>
      </c>
      <c r="AA202" s="30" t="e">
        <f>VLOOKUP('MPRN + HQA'!$I202,#REF!,17,FALSE)</f>
        <v>#REF!</v>
      </c>
      <c r="AB202" s="48" t="e">
        <f>VLOOKUP('MPRN + HQA'!$I202,#REF!,18,FALSE)</f>
        <v>#REF!</v>
      </c>
      <c r="AC202" s="30" t="e">
        <f>VLOOKUP('MPRN + HQA'!$I202,#REF!,19,FALSE)</f>
        <v>#REF!</v>
      </c>
      <c r="AD202" s="48" t="e">
        <f>VLOOKUP('MPRN + HQA'!$I202,#REF!,20,FALSE)</f>
        <v>#REF!</v>
      </c>
      <c r="AE202" s="30" t="e">
        <f>VLOOKUP('MPRN + HQA'!$I202,#REF!,21,FALSE)</f>
        <v>#REF!</v>
      </c>
      <c r="AF202" s="48" t="e">
        <f>VLOOKUP('MPRN + HQA'!$I202,#REF!,22,FALSE)</f>
        <v>#REF!</v>
      </c>
      <c r="AG202" s="30" t="e">
        <f>VLOOKUP('MPRN + HQA'!$I202,#REF!,23,FALSE)</f>
        <v>#REF!</v>
      </c>
      <c r="AH202" s="48" t="e">
        <f>VLOOKUP('MPRN + HQA'!$I202,#REF!,24,FALSE)</f>
        <v>#REF!</v>
      </c>
      <c r="AI202" s="30" t="e">
        <f>VLOOKUP('MPRN + HQA'!$I202,#REF!,25,FALSE)</f>
        <v>#REF!</v>
      </c>
      <c r="AJ202" s="48" t="e">
        <f>VLOOKUP('MPRN + HQA'!$I202,#REF!,26,FALSE)</f>
        <v>#REF!</v>
      </c>
      <c r="AK202" s="30" t="e">
        <f>VLOOKUP('MPRN + HQA'!$I202,#REF!,27,FALSE)</f>
        <v>#REF!</v>
      </c>
      <c r="AL202" s="48" t="e">
        <f>VLOOKUP('MPRN + HQA'!$I202,#REF!,28,FALSE)</f>
        <v>#REF!</v>
      </c>
      <c r="AM202" s="30" t="e">
        <f>VLOOKUP('MPRN + HQA'!$I202,#REF!,29,FALSE)</f>
        <v>#REF!</v>
      </c>
      <c r="AN202" s="30" t="e">
        <f>VLOOKUP('MPRN + HQA'!$I202,#REF!,30,FALSE)</f>
        <v>#REF!</v>
      </c>
      <c r="AO202" s="48" t="e">
        <f>VLOOKUP('MPRN + HQA'!$I202,#REF!,31,FALSE)</f>
        <v>#REF!</v>
      </c>
      <c r="AP202" s="51" t="e">
        <f>VLOOKUP('MPRN + HQA'!$I202,#REF!,32,FALSE)</f>
        <v>#REF!</v>
      </c>
      <c r="AQ202" s="51" t="e">
        <f>VLOOKUP('MPRN + HQA'!$I202,#REF!,33,FALSE)</f>
        <v>#REF!</v>
      </c>
      <c r="AR202" s="30">
        <v>93.7</v>
      </c>
      <c r="AS202" s="67" t="e">
        <f>VLOOKUP('MPRN + HQA'!$I202,#REF!,35,FALSE)</f>
        <v>#REF!</v>
      </c>
      <c r="AT202" s="30" t="e">
        <f>VLOOKUP('MPRN + HQA'!$I202,#REF!,36,FALSE)</f>
        <v>#REF!</v>
      </c>
      <c r="AU202" s="48" t="e">
        <f>VLOOKUP('MPRN + HQA'!$I202,#REF!,37,FALSE)</f>
        <v>#REF!</v>
      </c>
      <c r="AV202" s="30" t="e">
        <f>VLOOKUP('MPRN + HQA'!$I202,#REF!,38,FALSE)</f>
        <v>#REF!</v>
      </c>
      <c r="AW202" s="48" t="e">
        <f>VLOOKUP('MPRN + HQA'!$I202,#REF!,39,FALSE)</f>
        <v>#REF!</v>
      </c>
      <c r="AX202" s="49"/>
    </row>
    <row r="203" spans="1:50" s="30" customFormat="1" x14ac:dyDescent="0.2">
      <c r="B203" s="92">
        <v>3</v>
      </c>
      <c r="C203" s="97" t="s">
        <v>103</v>
      </c>
      <c r="D203" s="97" t="s">
        <v>213</v>
      </c>
      <c r="E203" s="97"/>
      <c r="F203" s="97" t="s">
        <v>62</v>
      </c>
      <c r="G203" s="97"/>
      <c r="H203" s="92" t="s">
        <v>31</v>
      </c>
      <c r="I203" s="116" t="str">
        <f>'[1]HQA - BASE UNIT TYPE'!$B$21</f>
        <v>(D1) 3 Bed - Mid Terrace (2 st)</v>
      </c>
      <c r="J203" s="122">
        <v>119</v>
      </c>
      <c r="K203" s="61" t="s">
        <v>11</v>
      </c>
      <c r="L203" s="30" t="e">
        <f>VLOOKUP('MPRN + HQA'!$I203,#REF!,2,FALSE)</f>
        <v>#REF!</v>
      </c>
      <c r="M203" s="74" t="e">
        <f>VLOOKUP('MPRN + HQA'!$I203,#REF!,3,FALSE)</f>
        <v>#REF!</v>
      </c>
      <c r="N203" s="51" t="e">
        <f>VLOOKUP('MPRN + HQA'!$I203,#REF!,4,FALSE)</f>
        <v>#REF!</v>
      </c>
      <c r="O203" s="30" t="e">
        <f>VLOOKUP('MPRN + HQA'!$I203,#REF!,5,FALSE)</f>
        <v>#REF!</v>
      </c>
      <c r="P203" s="48" t="e">
        <f>VLOOKUP('MPRN + HQA'!$I203,#REF!,6,FALSE)</f>
        <v>#REF!</v>
      </c>
      <c r="Q203" s="30" t="e">
        <f>VLOOKUP('MPRN + HQA'!$I203,#REF!,7,FALSE)</f>
        <v>#REF!</v>
      </c>
      <c r="R203" s="48" t="e">
        <f>VLOOKUP('MPRN + HQA'!$I203,#REF!,8,FALSE)</f>
        <v>#REF!</v>
      </c>
      <c r="S203" s="30" t="e">
        <f>VLOOKUP('MPRN + HQA'!$I203,#REF!,9,FALSE)</f>
        <v>#REF!</v>
      </c>
      <c r="T203" s="48" t="e">
        <f>VLOOKUP('MPRN + HQA'!$I203,#REF!,10,FALSE)</f>
        <v>#REF!</v>
      </c>
      <c r="U203" s="30" t="e">
        <f>VLOOKUP('MPRN + HQA'!$I203,#REF!,11,FALSE)</f>
        <v>#REF!</v>
      </c>
      <c r="V203" s="48" t="e">
        <f>VLOOKUP('MPRN + HQA'!$I203,#REF!,12,FALSE)</f>
        <v>#REF!</v>
      </c>
      <c r="W203" s="30" t="e">
        <f>VLOOKUP('MPRN + HQA'!$I203,#REF!,13,FALSE)</f>
        <v>#REF!</v>
      </c>
      <c r="X203" s="48" t="e">
        <f>VLOOKUP('MPRN + HQA'!$I203,#REF!,14,FALSE)</f>
        <v>#REF!</v>
      </c>
      <c r="Y203" s="30" t="e">
        <f>VLOOKUP('MPRN + HQA'!$I203,#REF!,15,FALSE)</f>
        <v>#REF!</v>
      </c>
      <c r="Z203" s="48" t="e">
        <f>VLOOKUP('MPRN + HQA'!$I203,#REF!,16,FALSE)</f>
        <v>#REF!</v>
      </c>
      <c r="AA203" s="30" t="e">
        <f>VLOOKUP('MPRN + HQA'!$I203,#REF!,17,FALSE)</f>
        <v>#REF!</v>
      </c>
      <c r="AB203" s="48" t="e">
        <f>VLOOKUP('MPRN + HQA'!$I203,#REF!,18,FALSE)</f>
        <v>#REF!</v>
      </c>
      <c r="AC203" s="30" t="e">
        <f>VLOOKUP('MPRN + HQA'!$I203,#REF!,19,FALSE)</f>
        <v>#REF!</v>
      </c>
      <c r="AD203" s="48" t="e">
        <f>VLOOKUP('MPRN + HQA'!$I203,#REF!,20,FALSE)</f>
        <v>#REF!</v>
      </c>
      <c r="AE203" s="30" t="e">
        <f>VLOOKUP('MPRN + HQA'!$I203,#REF!,21,FALSE)</f>
        <v>#REF!</v>
      </c>
      <c r="AF203" s="48" t="e">
        <f>VLOOKUP('MPRN + HQA'!$I203,#REF!,22,FALSE)</f>
        <v>#REF!</v>
      </c>
      <c r="AG203" s="30" t="e">
        <f>VLOOKUP('MPRN + HQA'!$I203,#REF!,23,FALSE)</f>
        <v>#REF!</v>
      </c>
      <c r="AH203" s="48" t="e">
        <f>VLOOKUP('MPRN + HQA'!$I203,#REF!,24,FALSE)</f>
        <v>#REF!</v>
      </c>
      <c r="AI203" s="30" t="e">
        <f>VLOOKUP('MPRN + HQA'!$I203,#REF!,25,FALSE)</f>
        <v>#REF!</v>
      </c>
      <c r="AJ203" s="48" t="e">
        <f>VLOOKUP('MPRN + HQA'!$I203,#REF!,26,FALSE)</f>
        <v>#REF!</v>
      </c>
      <c r="AK203" s="30" t="e">
        <f>VLOOKUP('MPRN + HQA'!$I203,#REF!,27,FALSE)</f>
        <v>#REF!</v>
      </c>
      <c r="AL203" s="48" t="e">
        <f>VLOOKUP('MPRN + HQA'!$I203,#REF!,28,FALSE)</f>
        <v>#REF!</v>
      </c>
      <c r="AM203" s="30" t="e">
        <f>VLOOKUP('MPRN + HQA'!$I203,#REF!,29,FALSE)</f>
        <v>#REF!</v>
      </c>
      <c r="AN203" s="30" t="e">
        <f>VLOOKUP('MPRN + HQA'!$I203,#REF!,30,FALSE)</f>
        <v>#REF!</v>
      </c>
      <c r="AO203" s="48" t="e">
        <f>VLOOKUP('MPRN + HQA'!$I203,#REF!,31,FALSE)</f>
        <v>#REF!</v>
      </c>
      <c r="AP203" s="51" t="e">
        <f>VLOOKUP('MPRN + HQA'!$I203,#REF!,32,FALSE)</f>
        <v>#REF!</v>
      </c>
      <c r="AQ203" s="51" t="e">
        <f>VLOOKUP('MPRN + HQA'!$I203,#REF!,33,FALSE)</f>
        <v>#REF!</v>
      </c>
      <c r="AR203" s="30">
        <v>64.599999999999994</v>
      </c>
      <c r="AS203" s="67" t="e">
        <f>VLOOKUP('MPRN + HQA'!$I203,#REF!,35,FALSE)</f>
        <v>#REF!</v>
      </c>
      <c r="AT203" s="30" t="e">
        <f>VLOOKUP('MPRN + HQA'!$I203,#REF!,36,FALSE)</f>
        <v>#REF!</v>
      </c>
      <c r="AU203" s="48" t="e">
        <f>VLOOKUP('MPRN + HQA'!$I203,#REF!,37,FALSE)</f>
        <v>#REF!</v>
      </c>
      <c r="AV203" s="30" t="e">
        <f>VLOOKUP('MPRN + HQA'!$I203,#REF!,38,FALSE)</f>
        <v>#REF!</v>
      </c>
      <c r="AW203" s="48" t="e">
        <f>VLOOKUP('MPRN + HQA'!$I203,#REF!,39,FALSE)</f>
        <v>#REF!</v>
      </c>
      <c r="AX203" s="49"/>
    </row>
    <row r="204" spans="1:50" s="30" customFormat="1" x14ac:dyDescent="0.2">
      <c r="B204" s="92">
        <v>4</v>
      </c>
      <c r="C204" s="97" t="s">
        <v>103</v>
      </c>
      <c r="D204" s="97" t="s">
        <v>213</v>
      </c>
      <c r="E204" s="97"/>
      <c r="F204" s="97" t="s">
        <v>62</v>
      </c>
      <c r="G204" s="97"/>
      <c r="H204" s="92" t="s">
        <v>31</v>
      </c>
      <c r="I204" s="116" t="str">
        <f>'[1]HQA - BASE UNIT TYPE'!$B$21</f>
        <v>(D1) 3 Bed - Mid Terrace (2 st)</v>
      </c>
      <c r="J204" s="122">
        <v>118</v>
      </c>
      <c r="K204" s="61" t="s">
        <v>11</v>
      </c>
      <c r="L204" s="30" t="e">
        <f>VLOOKUP('MPRN + HQA'!$I204,#REF!,2,FALSE)</f>
        <v>#REF!</v>
      </c>
      <c r="M204" s="74" t="e">
        <f>VLOOKUP('MPRN + HQA'!$I204,#REF!,3,FALSE)</f>
        <v>#REF!</v>
      </c>
      <c r="N204" s="51" t="e">
        <f>VLOOKUP('MPRN + HQA'!$I204,#REF!,4,FALSE)</f>
        <v>#REF!</v>
      </c>
      <c r="O204" s="30" t="e">
        <f>VLOOKUP('MPRN + HQA'!$I204,#REF!,5,FALSE)</f>
        <v>#REF!</v>
      </c>
      <c r="P204" s="48" t="e">
        <f>VLOOKUP('MPRN + HQA'!$I204,#REF!,6,FALSE)</f>
        <v>#REF!</v>
      </c>
      <c r="Q204" s="30" t="e">
        <f>VLOOKUP('MPRN + HQA'!$I204,#REF!,7,FALSE)</f>
        <v>#REF!</v>
      </c>
      <c r="R204" s="48" t="e">
        <f>VLOOKUP('MPRN + HQA'!$I204,#REF!,8,FALSE)</f>
        <v>#REF!</v>
      </c>
      <c r="S204" s="30" t="e">
        <f>VLOOKUP('MPRN + HQA'!$I204,#REF!,9,FALSE)</f>
        <v>#REF!</v>
      </c>
      <c r="T204" s="48" t="e">
        <f>VLOOKUP('MPRN + HQA'!$I204,#REF!,10,FALSE)</f>
        <v>#REF!</v>
      </c>
      <c r="U204" s="30" t="e">
        <f>VLOOKUP('MPRN + HQA'!$I204,#REF!,11,FALSE)</f>
        <v>#REF!</v>
      </c>
      <c r="V204" s="48" t="e">
        <f>VLOOKUP('MPRN + HQA'!$I204,#REF!,12,FALSE)</f>
        <v>#REF!</v>
      </c>
      <c r="W204" s="30" t="e">
        <f>VLOOKUP('MPRN + HQA'!$I204,#REF!,13,FALSE)</f>
        <v>#REF!</v>
      </c>
      <c r="X204" s="48" t="e">
        <f>VLOOKUP('MPRN + HQA'!$I204,#REF!,14,FALSE)</f>
        <v>#REF!</v>
      </c>
      <c r="Y204" s="30" t="e">
        <f>VLOOKUP('MPRN + HQA'!$I204,#REF!,15,FALSE)</f>
        <v>#REF!</v>
      </c>
      <c r="Z204" s="48" t="e">
        <f>VLOOKUP('MPRN + HQA'!$I204,#REF!,16,FALSE)</f>
        <v>#REF!</v>
      </c>
      <c r="AA204" s="30" t="e">
        <f>VLOOKUP('MPRN + HQA'!$I204,#REF!,17,FALSE)</f>
        <v>#REF!</v>
      </c>
      <c r="AB204" s="48" t="e">
        <f>VLOOKUP('MPRN + HQA'!$I204,#REF!,18,FALSE)</f>
        <v>#REF!</v>
      </c>
      <c r="AC204" s="30" t="e">
        <f>VLOOKUP('MPRN + HQA'!$I204,#REF!,19,FALSE)</f>
        <v>#REF!</v>
      </c>
      <c r="AD204" s="48" t="e">
        <f>VLOOKUP('MPRN + HQA'!$I204,#REF!,20,FALSE)</f>
        <v>#REF!</v>
      </c>
      <c r="AE204" s="30" t="e">
        <f>VLOOKUP('MPRN + HQA'!$I204,#REF!,21,FALSE)</f>
        <v>#REF!</v>
      </c>
      <c r="AF204" s="48" t="e">
        <f>VLOOKUP('MPRN + HQA'!$I204,#REF!,22,FALSE)</f>
        <v>#REF!</v>
      </c>
      <c r="AG204" s="30" t="e">
        <f>VLOOKUP('MPRN + HQA'!$I204,#REF!,23,FALSE)</f>
        <v>#REF!</v>
      </c>
      <c r="AH204" s="48" t="e">
        <f>VLOOKUP('MPRN + HQA'!$I204,#REF!,24,FALSE)</f>
        <v>#REF!</v>
      </c>
      <c r="AI204" s="30" t="e">
        <f>VLOOKUP('MPRN + HQA'!$I204,#REF!,25,FALSE)</f>
        <v>#REF!</v>
      </c>
      <c r="AJ204" s="48" t="e">
        <f>VLOOKUP('MPRN + HQA'!$I204,#REF!,26,FALSE)</f>
        <v>#REF!</v>
      </c>
      <c r="AK204" s="30" t="e">
        <f>VLOOKUP('MPRN + HQA'!$I204,#REF!,27,FALSE)</f>
        <v>#REF!</v>
      </c>
      <c r="AL204" s="48" t="e">
        <f>VLOOKUP('MPRN + HQA'!$I204,#REF!,28,FALSE)</f>
        <v>#REF!</v>
      </c>
      <c r="AM204" s="30" t="e">
        <f>VLOOKUP('MPRN + HQA'!$I204,#REF!,29,FALSE)</f>
        <v>#REF!</v>
      </c>
      <c r="AN204" s="30" t="e">
        <f>VLOOKUP('MPRN + HQA'!$I204,#REF!,30,FALSE)</f>
        <v>#REF!</v>
      </c>
      <c r="AO204" s="48" t="e">
        <f>VLOOKUP('MPRN + HQA'!$I204,#REF!,31,FALSE)</f>
        <v>#REF!</v>
      </c>
      <c r="AP204" s="51" t="e">
        <f>VLOOKUP('MPRN + HQA'!$I204,#REF!,32,FALSE)</f>
        <v>#REF!</v>
      </c>
      <c r="AQ204" s="51" t="e">
        <f>VLOOKUP('MPRN + HQA'!$I204,#REF!,33,FALSE)</f>
        <v>#REF!</v>
      </c>
      <c r="AR204" s="30">
        <v>63.4</v>
      </c>
      <c r="AS204" s="67" t="e">
        <f>VLOOKUP('MPRN + HQA'!$I204,#REF!,35,FALSE)</f>
        <v>#REF!</v>
      </c>
      <c r="AT204" s="30" t="e">
        <f>VLOOKUP('MPRN + HQA'!$I204,#REF!,36,FALSE)</f>
        <v>#REF!</v>
      </c>
      <c r="AU204" s="48" t="e">
        <f>VLOOKUP('MPRN + HQA'!$I204,#REF!,37,FALSE)</f>
        <v>#REF!</v>
      </c>
      <c r="AV204" s="30" t="e">
        <f>VLOOKUP('MPRN + HQA'!$I204,#REF!,38,FALSE)</f>
        <v>#REF!</v>
      </c>
      <c r="AW204" s="48" t="e">
        <f>VLOOKUP('MPRN + HQA'!$I204,#REF!,39,FALSE)</f>
        <v>#REF!</v>
      </c>
      <c r="AX204" s="49"/>
    </row>
    <row r="205" spans="1:50" s="30" customFormat="1" x14ac:dyDescent="0.2">
      <c r="B205" s="92">
        <v>5</v>
      </c>
      <c r="C205" s="97" t="s">
        <v>103</v>
      </c>
      <c r="D205" s="97" t="s">
        <v>213</v>
      </c>
      <c r="E205" s="97"/>
      <c r="F205" s="97" t="s">
        <v>62</v>
      </c>
      <c r="G205" s="97"/>
      <c r="H205" s="92" t="s">
        <v>31</v>
      </c>
      <c r="I205" s="116" t="str">
        <f>'[1]HQA - BASE UNIT TYPE'!$B$21</f>
        <v>(D1) 3 Bed - Mid Terrace (2 st)</v>
      </c>
      <c r="J205" s="122">
        <v>117</v>
      </c>
      <c r="K205" s="61" t="s">
        <v>11</v>
      </c>
      <c r="L205" s="30" t="e">
        <f>VLOOKUP('MPRN + HQA'!$I205,#REF!,2,FALSE)</f>
        <v>#REF!</v>
      </c>
      <c r="M205" s="74" t="e">
        <f>VLOOKUP('MPRN + HQA'!$I205,#REF!,3,FALSE)</f>
        <v>#REF!</v>
      </c>
      <c r="N205" s="51" t="e">
        <f>VLOOKUP('MPRN + HQA'!$I205,#REF!,4,FALSE)</f>
        <v>#REF!</v>
      </c>
      <c r="O205" s="30" t="e">
        <f>VLOOKUP('MPRN + HQA'!$I205,#REF!,5,FALSE)</f>
        <v>#REF!</v>
      </c>
      <c r="P205" s="48" t="e">
        <f>VLOOKUP('MPRN + HQA'!$I205,#REF!,6,FALSE)</f>
        <v>#REF!</v>
      </c>
      <c r="Q205" s="30" t="e">
        <f>VLOOKUP('MPRN + HQA'!$I205,#REF!,7,FALSE)</f>
        <v>#REF!</v>
      </c>
      <c r="R205" s="48" t="e">
        <f>VLOOKUP('MPRN + HQA'!$I205,#REF!,8,FALSE)</f>
        <v>#REF!</v>
      </c>
      <c r="S205" s="30" t="e">
        <f>VLOOKUP('MPRN + HQA'!$I205,#REF!,9,FALSE)</f>
        <v>#REF!</v>
      </c>
      <c r="T205" s="48" t="e">
        <f>VLOOKUP('MPRN + HQA'!$I205,#REF!,10,FALSE)</f>
        <v>#REF!</v>
      </c>
      <c r="U205" s="30" t="e">
        <f>VLOOKUP('MPRN + HQA'!$I205,#REF!,11,FALSE)</f>
        <v>#REF!</v>
      </c>
      <c r="V205" s="48" t="e">
        <f>VLOOKUP('MPRN + HQA'!$I205,#REF!,12,FALSE)</f>
        <v>#REF!</v>
      </c>
      <c r="W205" s="30" t="e">
        <f>VLOOKUP('MPRN + HQA'!$I205,#REF!,13,FALSE)</f>
        <v>#REF!</v>
      </c>
      <c r="X205" s="48" t="e">
        <f>VLOOKUP('MPRN + HQA'!$I205,#REF!,14,FALSE)</f>
        <v>#REF!</v>
      </c>
      <c r="Y205" s="30" t="e">
        <f>VLOOKUP('MPRN + HQA'!$I205,#REF!,15,FALSE)</f>
        <v>#REF!</v>
      </c>
      <c r="Z205" s="48" t="e">
        <f>VLOOKUP('MPRN + HQA'!$I205,#REF!,16,FALSE)</f>
        <v>#REF!</v>
      </c>
      <c r="AA205" s="30" t="e">
        <f>VLOOKUP('MPRN + HQA'!$I205,#REF!,17,FALSE)</f>
        <v>#REF!</v>
      </c>
      <c r="AB205" s="48" t="e">
        <f>VLOOKUP('MPRN + HQA'!$I205,#REF!,18,FALSE)</f>
        <v>#REF!</v>
      </c>
      <c r="AC205" s="30" t="e">
        <f>VLOOKUP('MPRN + HQA'!$I205,#REF!,19,FALSE)</f>
        <v>#REF!</v>
      </c>
      <c r="AD205" s="48" t="e">
        <f>VLOOKUP('MPRN + HQA'!$I205,#REF!,20,FALSE)</f>
        <v>#REF!</v>
      </c>
      <c r="AE205" s="30" t="e">
        <f>VLOOKUP('MPRN + HQA'!$I205,#REF!,21,FALSE)</f>
        <v>#REF!</v>
      </c>
      <c r="AF205" s="48" t="e">
        <f>VLOOKUP('MPRN + HQA'!$I205,#REF!,22,FALSE)</f>
        <v>#REF!</v>
      </c>
      <c r="AG205" s="30" t="e">
        <f>VLOOKUP('MPRN + HQA'!$I205,#REF!,23,FALSE)</f>
        <v>#REF!</v>
      </c>
      <c r="AH205" s="48" t="e">
        <f>VLOOKUP('MPRN + HQA'!$I205,#REF!,24,FALSE)</f>
        <v>#REF!</v>
      </c>
      <c r="AI205" s="30" t="e">
        <f>VLOOKUP('MPRN + HQA'!$I205,#REF!,25,FALSE)</f>
        <v>#REF!</v>
      </c>
      <c r="AJ205" s="48" t="e">
        <f>VLOOKUP('MPRN + HQA'!$I205,#REF!,26,FALSE)</f>
        <v>#REF!</v>
      </c>
      <c r="AK205" s="30" t="e">
        <f>VLOOKUP('MPRN + HQA'!$I205,#REF!,27,FALSE)</f>
        <v>#REF!</v>
      </c>
      <c r="AL205" s="48" t="e">
        <f>VLOOKUP('MPRN + HQA'!$I205,#REF!,28,FALSE)</f>
        <v>#REF!</v>
      </c>
      <c r="AM205" s="30" t="e">
        <f>VLOOKUP('MPRN + HQA'!$I205,#REF!,29,FALSE)</f>
        <v>#REF!</v>
      </c>
      <c r="AN205" s="30" t="e">
        <f>VLOOKUP('MPRN + HQA'!$I205,#REF!,30,FALSE)</f>
        <v>#REF!</v>
      </c>
      <c r="AO205" s="48" t="e">
        <f>VLOOKUP('MPRN + HQA'!$I205,#REF!,31,FALSE)</f>
        <v>#REF!</v>
      </c>
      <c r="AP205" s="51" t="e">
        <f>VLOOKUP('MPRN + HQA'!$I205,#REF!,32,FALSE)</f>
        <v>#REF!</v>
      </c>
      <c r="AQ205" s="51" t="e">
        <f>VLOOKUP('MPRN + HQA'!$I205,#REF!,33,FALSE)</f>
        <v>#REF!</v>
      </c>
      <c r="AR205" s="30">
        <v>62.3</v>
      </c>
      <c r="AS205" s="67" t="e">
        <f>VLOOKUP('MPRN + HQA'!$I205,#REF!,35,FALSE)</f>
        <v>#REF!</v>
      </c>
      <c r="AT205" s="30" t="e">
        <f>VLOOKUP('MPRN + HQA'!$I205,#REF!,36,FALSE)</f>
        <v>#REF!</v>
      </c>
      <c r="AU205" s="48" t="e">
        <f>VLOOKUP('MPRN + HQA'!$I205,#REF!,37,FALSE)</f>
        <v>#REF!</v>
      </c>
      <c r="AV205" s="30" t="e">
        <f>VLOOKUP('MPRN + HQA'!$I205,#REF!,38,FALSE)</f>
        <v>#REF!</v>
      </c>
      <c r="AW205" s="48" t="e">
        <f>VLOOKUP('MPRN + HQA'!$I205,#REF!,39,FALSE)</f>
        <v>#REF!</v>
      </c>
      <c r="AX205" s="49"/>
    </row>
    <row r="206" spans="1:50" s="30" customFormat="1" x14ac:dyDescent="0.2">
      <c r="B206" s="92">
        <v>6</v>
      </c>
      <c r="C206" s="97" t="s">
        <v>103</v>
      </c>
      <c r="D206" s="97" t="s">
        <v>213</v>
      </c>
      <c r="E206" s="97"/>
      <c r="F206" s="97" t="s">
        <v>62</v>
      </c>
      <c r="G206" s="97"/>
      <c r="H206" s="92" t="s">
        <v>31</v>
      </c>
      <c r="I206" s="116" t="str">
        <f>'[1]HQA - BASE UNIT TYPE'!$B$21</f>
        <v>(D1) 3 Bed - Mid Terrace (2 st)</v>
      </c>
      <c r="J206" s="122">
        <v>116</v>
      </c>
      <c r="K206" s="61" t="s">
        <v>11</v>
      </c>
      <c r="L206" s="30" t="e">
        <f>VLOOKUP('MPRN + HQA'!$I206,#REF!,2,FALSE)</f>
        <v>#REF!</v>
      </c>
      <c r="M206" s="74" t="e">
        <f>VLOOKUP('MPRN + HQA'!$I206,#REF!,3,FALSE)</f>
        <v>#REF!</v>
      </c>
      <c r="N206" s="51" t="e">
        <f>VLOOKUP('MPRN + HQA'!$I206,#REF!,4,FALSE)</f>
        <v>#REF!</v>
      </c>
      <c r="O206" s="30" t="e">
        <f>VLOOKUP('MPRN + HQA'!$I206,#REF!,5,FALSE)</f>
        <v>#REF!</v>
      </c>
      <c r="P206" s="48" t="e">
        <f>VLOOKUP('MPRN + HQA'!$I206,#REF!,6,FALSE)</f>
        <v>#REF!</v>
      </c>
      <c r="Q206" s="30" t="e">
        <f>VLOOKUP('MPRN + HQA'!$I206,#REF!,7,FALSE)</f>
        <v>#REF!</v>
      </c>
      <c r="R206" s="48" t="e">
        <f>VLOOKUP('MPRN + HQA'!$I206,#REF!,8,FALSE)</f>
        <v>#REF!</v>
      </c>
      <c r="S206" s="30" t="e">
        <f>VLOOKUP('MPRN + HQA'!$I206,#REF!,9,FALSE)</f>
        <v>#REF!</v>
      </c>
      <c r="T206" s="48" t="e">
        <f>VLOOKUP('MPRN + HQA'!$I206,#REF!,10,FALSE)</f>
        <v>#REF!</v>
      </c>
      <c r="U206" s="30" t="e">
        <f>VLOOKUP('MPRN + HQA'!$I206,#REF!,11,FALSE)</f>
        <v>#REF!</v>
      </c>
      <c r="V206" s="48" t="e">
        <f>VLOOKUP('MPRN + HQA'!$I206,#REF!,12,FALSE)</f>
        <v>#REF!</v>
      </c>
      <c r="W206" s="30" t="e">
        <f>VLOOKUP('MPRN + HQA'!$I206,#REF!,13,FALSE)</f>
        <v>#REF!</v>
      </c>
      <c r="X206" s="48" t="e">
        <f>VLOOKUP('MPRN + HQA'!$I206,#REF!,14,FALSE)</f>
        <v>#REF!</v>
      </c>
      <c r="Y206" s="30" t="e">
        <f>VLOOKUP('MPRN + HQA'!$I206,#REF!,15,FALSE)</f>
        <v>#REF!</v>
      </c>
      <c r="Z206" s="48" t="e">
        <f>VLOOKUP('MPRN + HQA'!$I206,#REF!,16,FALSE)</f>
        <v>#REF!</v>
      </c>
      <c r="AA206" s="30" t="e">
        <f>VLOOKUP('MPRN + HQA'!$I206,#REF!,17,FALSE)</f>
        <v>#REF!</v>
      </c>
      <c r="AB206" s="48" t="e">
        <f>VLOOKUP('MPRN + HQA'!$I206,#REF!,18,FALSE)</f>
        <v>#REF!</v>
      </c>
      <c r="AC206" s="30" t="e">
        <f>VLOOKUP('MPRN + HQA'!$I206,#REF!,19,FALSE)</f>
        <v>#REF!</v>
      </c>
      <c r="AD206" s="48" t="e">
        <f>VLOOKUP('MPRN + HQA'!$I206,#REF!,20,FALSE)</f>
        <v>#REF!</v>
      </c>
      <c r="AE206" s="30" t="e">
        <f>VLOOKUP('MPRN + HQA'!$I206,#REF!,21,FALSE)</f>
        <v>#REF!</v>
      </c>
      <c r="AF206" s="48" t="e">
        <f>VLOOKUP('MPRN + HQA'!$I206,#REF!,22,FALSE)</f>
        <v>#REF!</v>
      </c>
      <c r="AG206" s="30" t="e">
        <f>VLOOKUP('MPRN + HQA'!$I206,#REF!,23,FALSE)</f>
        <v>#REF!</v>
      </c>
      <c r="AH206" s="48" t="e">
        <f>VLOOKUP('MPRN + HQA'!$I206,#REF!,24,FALSE)</f>
        <v>#REF!</v>
      </c>
      <c r="AI206" s="30" t="e">
        <f>VLOOKUP('MPRN + HQA'!$I206,#REF!,25,FALSE)</f>
        <v>#REF!</v>
      </c>
      <c r="AJ206" s="48" t="e">
        <f>VLOOKUP('MPRN + HQA'!$I206,#REF!,26,FALSE)</f>
        <v>#REF!</v>
      </c>
      <c r="AK206" s="30" t="e">
        <f>VLOOKUP('MPRN + HQA'!$I206,#REF!,27,FALSE)</f>
        <v>#REF!</v>
      </c>
      <c r="AL206" s="48" t="e">
        <f>VLOOKUP('MPRN + HQA'!$I206,#REF!,28,FALSE)</f>
        <v>#REF!</v>
      </c>
      <c r="AM206" s="30" t="e">
        <f>VLOOKUP('MPRN + HQA'!$I206,#REF!,29,FALSE)</f>
        <v>#REF!</v>
      </c>
      <c r="AN206" s="30" t="e">
        <f>VLOOKUP('MPRN + HQA'!$I206,#REF!,30,FALSE)</f>
        <v>#REF!</v>
      </c>
      <c r="AO206" s="48" t="e">
        <f>VLOOKUP('MPRN + HQA'!$I206,#REF!,31,FALSE)</f>
        <v>#REF!</v>
      </c>
      <c r="AP206" s="51" t="e">
        <f>VLOOKUP('MPRN + HQA'!$I206,#REF!,32,FALSE)</f>
        <v>#REF!</v>
      </c>
      <c r="AQ206" s="51" t="e">
        <f>VLOOKUP('MPRN + HQA'!$I206,#REF!,33,FALSE)</f>
        <v>#REF!</v>
      </c>
      <c r="AR206" s="30">
        <v>61.2</v>
      </c>
      <c r="AS206" s="67" t="e">
        <f>VLOOKUP('MPRN + HQA'!$I206,#REF!,35,FALSE)</f>
        <v>#REF!</v>
      </c>
      <c r="AT206" s="30" t="e">
        <f>VLOOKUP('MPRN + HQA'!$I206,#REF!,36,FALSE)</f>
        <v>#REF!</v>
      </c>
      <c r="AU206" s="48" t="e">
        <f>VLOOKUP('MPRN + HQA'!$I206,#REF!,37,FALSE)</f>
        <v>#REF!</v>
      </c>
      <c r="AV206" s="30" t="e">
        <f>VLOOKUP('MPRN + HQA'!$I206,#REF!,38,FALSE)</f>
        <v>#REF!</v>
      </c>
      <c r="AW206" s="48" t="e">
        <f>VLOOKUP('MPRN + HQA'!$I206,#REF!,39,FALSE)</f>
        <v>#REF!</v>
      </c>
      <c r="AX206" s="49"/>
    </row>
    <row r="207" spans="1:50" s="30" customFormat="1" x14ac:dyDescent="0.2">
      <c r="B207" s="92">
        <v>7</v>
      </c>
      <c r="C207" s="97" t="s">
        <v>103</v>
      </c>
      <c r="D207" s="97" t="s">
        <v>213</v>
      </c>
      <c r="E207" s="97"/>
      <c r="F207" s="97" t="s">
        <v>62</v>
      </c>
      <c r="G207" s="97"/>
      <c r="H207" s="92" t="s">
        <v>31</v>
      </c>
      <c r="I207" s="116" t="str">
        <f>'[1]HQA - BASE UNIT TYPE'!$B$22</f>
        <v>(D2) 3 Bed - End Terrace (2 st)</v>
      </c>
      <c r="J207" s="122">
        <v>115</v>
      </c>
      <c r="K207" s="61" t="s">
        <v>11</v>
      </c>
      <c r="L207" s="30" t="e">
        <f>VLOOKUP('MPRN + HQA'!$I207,#REF!,2,FALSE)</f>
        <v>#REF!</v>
      </c>
      <c r="M207" s="74" t="e">
        <f>VLOOKUP('MPRN + HQA'!$I207,#REF!,3,FALSE)</f>
        <v>#REF!</v>
      </c>
      <c r="N207" s="51" t="e">
        <f>VLOOKUP('MPRN + HQA'!$I207,#REF!,4,FALSE)</f>
        <v>#REF!</v>
      </c>
      <c r="O207" s="30" t="e">
        <f>VLOOKUP('MPRN + HQA'!$I207,#REF!,5,FALSE)</f>
        <v>#REF!</v>
      </c>
      <c r="P207" s="48" t="e">
        <f>VLOOKUP('MPRN + HQA'!$I207,#REF!,6,FALSE)</f>
        <v>#REF!</v>
      </c>
      <c r="Q207" s="30" t="e">
        <f>VLOOKUP('MPRN + HQA'!$I207,#REF!,7,FALSE)</f>
        <v>#REF!</v>
      </c>
      <c r="R207" s="48" t="e">
        <f>VLOOKUP('MPRN + HQA'!$I207,#REF!,8,FALSE)</f>
        <v>#REF!</v>
      </c>
      <c r="S207" s="30" t="e">
        <f>VLOOKUP('MPRN + HQA'!$I207,#REF!,9,FALSE)</f>
        <v>#REF!</v>
      </c>
      <c r="T207" s="48" t="e">
        <f>VLOOKUP('MPRN + HQA'!$I207,#REF!,10,FALSE)</f>
        <v>#REF!</v>
      </c>
      <c r="U207" s="30" t="e">
        <f>VLOOKUP('MPRN + HQA'!$I207,#REF!,11,FALSE)</f>
        <v>#REF!</v>
      </c>
      <c r="V207" s="48" t="e">
        <f>VLOOKUP('MPRN + HQA'!$I207,#REF!,12,FALSE)</f>
        <v>#REF!</v>
      </c>
      <c r="W207" s="30" t="e">
        <f>VLOOKUP('MPRN + HQA'!$I207,#REF!,13,FALSE)</f>
        <v>#REF!</v>
      </c>
      <c r="X207" s="48" t="e">
        <f>VLOOKUP('MPRN + HQA'!$I207,#REF!,14,FALSE)</f>
        <v>#REF!</v>
      </c>
      <c r="Y207" s="30" t="e">
        <f>VLOOKUP('MPRN + HQA'!$I207,#REF!,15,FALSE)</f>
        <v>#REF!</v>
      </c>
      <c r="Z207" s="48" t="e">
        <f>VLOOKUP('MPRN + HQA'!$I207,#REF!,16,FALSE)</f>
        <v>#REF!</v>
      </c>
      <c r="AA207" s="30" t="e">
        <f>VLOOKUP('MPRN + HQA'!$I207,#REF!,17,FALSE)</f>
        <v>#REF!</v>
      </c>
      <c r="AB207" s="48" t="e">
        <f>VLOOKUP('MPRN + HQA'!$I207,#REF!,18,FALSE)</f>
        <v>#REF!</v>
      </c>
      <c r="AC207" s="30" t="e">
        <f>VLOOKUP('MPRN + HQA'!$I207,#REF!,19,FALSE)</f>
        <v>#REF!</v>
      </c>
      <c r="AD207" s="48" t="e">
        <f>VLOOKUP('MPRN + HQA'!$I207,#REF!,20,FALSE)</f>
        <v>#REF!</v>
      </c>
      <c r="AE207" s="30" t="e">
        <f>VLOOKUP('MPRN + HQA'!$I207,#REF!,21,FALSE)</f>
        <v>#REF!</v>
      </c>
      <c r="AF207" s="48" t="e">
        <f>VLOOKUP('MPRN + HQA'!$I207,#REF!,22,FALSE)</f>
        <v>#REF!</v>
      </c>
      <c r="AG207" s="30" t="e">
        <f>VLOOKUP('MPRN + HQA'!$I207,#REF!,23,FALSE)</f>
        <v>#REF!</v>
      </c>
      <c r="AH207" s="48" t="e">
        <f>VLOOKUP('MPRN + HQA'!$I207,#REF!,24,FALSE)</f>
        <v>#REF!</v>
      </c>
      <c r="AI207" s="30" t="e">
        <f>VLOOKUP('MPRN + HQA'!$I207,#REF!,25,FALSE)</f>
        <v>#REF!</v>
      </c>
      <c r="AJ207" s="48" t="e">
        <f>VLOOKUP('MPRN + HQA'!$I207,#REF!,26,FALSE)</f>
        <v>#REF!</v>
      </c>
      <c r="AK207" s="30" t="e">
        <f>VLOOKUP('MPRN + HQA'!$I207,#REF!,27,FALSE)</f>
        <v>#REF!</v>
      </c>
      <c r="AL207" s="48" t="e">
        <f>VLOOKUP('MPRN + HQA'!$I207,#REF!,28,FALSE)</f>
        <v>#REF!</v>
      </c>
      <c r="AM207" s="30" t="e">
        <f>VLOOKUP('MPRN + HQA'!$I207,#REF!,29,FALSE)</f>
        <v>#REF!</v>
      </c>
      <c r="AN207" s="30" t="e">
        <f>VLOOKUP('MPRN + HQA'!$I207,#REF!,30,FALSE)</f>
        <v>#REF!</v>
      </c>
      <c r="AO207" s="48" t="e">
        <f>VLOOKUP('MPRN + HQA'!$I207,#REF!,31,FALSE)</f>
        <v>#REF!</v>
      </c>
      <c r="AP207" s="51" t="e">
        <f>VLOOKUP('MPRN + HQA'!$I207,#REF!,32,FALSE)</f>
        <v>#REF!</v>
      </c>
      <c r="AQ207" s="51" t="e">
        <f>VLOOKUP('MPRN + HQA'!$I207,#REF!,33,FALSE)</f>
        <v>#REF!</v>
      </c>
      <c r="AR207" s="30">
        <v>90.6</v>
      </c>
      <c r="AS207" s="67" t="e">
        <f>VLOOKUP('MPRN + HQA'!$I207,#REF!,35,FALSE)</f>
        <v>#REF!</v>
      </c>
      <c r="AT207" s="30" t="e">
        <f>VLOOKUP('MPRN + HQA'!$I207,#REF!,36,FALSE)</f>
        <v>#REF!</v>
      </c>
      <c r="AU207" s="48" t="e">
        <f>VLOOKUP('MPRN + HQA'!$I207,#REF!,37,FALSE)</f>
        <v>#REF!</v>
      </c>
      <c r="AV207" s="30" t="e">
        <f>VLOOKUP('MPRN + HQA'!$I207,#REF!,38,FALSE)</f>
        <v>#REF!</v>
      </c>
      <c r="AW207" s="48" t="e">
        <f>VLOOKUP('MPRN + HQA'!$I207,#REF!,39,FALSE)</f>
        <v>#REF!</v>
      </c>
      <c r="AX207" s="49"/>
    </row>
    <row r="208" spans="1:50" s="131" customFormat="1" x14ac:dyDescent="0.2">
      <c r="B208" s="127"/>
      <c r="C208" s="127"/>
      <c r="D208" s="127"/>
      <c r="E208" s="128"/>
      <c r="F208" s="128"/>
      <c r="G208" s="128"/>
      <c r="H208" s="127"/>
      <c r="I208" s="129"/>
      <c r="J208" s="127"/>
      <c r="K208" s="130"/>
      <c r="M208" s="132"/>
      <c r="N208" s="133"/>
      <c r="P208" s="134"/>
      <c r="R208" s="134"/>
      <c r="T208" s="134"/>
      <c r="V208" s="134"/>
      <c r="X208" s="134"/>
      <c r="Z208" s="134"/>
      <c r="AB208" s="134"/>
      <c r="AD208" s="134"/>
      <c r="AF208" s="134"/>
      <c r="AH208" s="134"/>
      <c r="AJ208" s="134"/>
      <c r="AL208" s="134"/>
      <c r="AO208" s="134"/>
      <c r="AP208" s="133"/>
      <c r="AQ208" s="133"/>
      <c r="AS208" s="135"/>
      <c r="AU208" s="134"/>
      <c r="AW208" s="134"/>
      <c r="AX208" s="136"/>
    </row>
    <row r="209" spans="2:50" s="23" customFormat="1" x14ac:dyDescent="0.2">
      <c r="B209" s="85">
        <v>1</v>
      </c>
      <c r="C209" s="86" t="s">
        <v>104</v>
      </c>
      <c r="D209" s="86" t="s">
        <v>214</v>
      </c>
      <c r="E209" s="86" t="s">
        <v>34</v>
      </c>
      <c r="F209" s="86" t="s">
        <v>62</v>
      </c>
      <c r="G209" s="86" t="s">
        <v>54</v>
      </c>
      <c r="H209" s="85" t="s">
        <v>31</v>
      </c>
      <c r="I209" s="113" t="str">
        <f>'[1]HQA - BASE UNIT TYPE'!$B$19</f>
        <v>(C1) 4 Bed - End Terrace (2 st)</v>
      </c>
      <c r="J209" s="122">
        <v>114</v>
      </c>
      <c r="K209" s="62" t="s">
        <v>13</v>
      </c>
      <c r="L209" s="23" t="e">
        <f>VLOOKUP('MPRN + HQA'!$I209,#REF!,2,FALSE)</f>
        <v>#REF!</v>
      </c>
      <c r="M209" s="76" t="e">
        <f>VLOOKUP('MPRN + HQA'!$I209,#REF!,3,FALSE)</f>
        <v>#REF!</v>
      </c>
      <c r="N209" s="52" t="e">
        <f>VLOOKUP('MPRN + HQA'!$I209,#REF!,4,FALSE)</f>
        <v>#REF!</v>
      </c>
      <c r="O209" s="23" t="e">
        <f>VLOOKUP('MPRN + HQA'!$I209,#REF!,5,FALSE)</f>
        <v>#REF!</v>
      </c>
      <c r="P209" s="50" t="e">
        <f>VLOOKUP('MPRN + HQA'!$I209,#REF!,6,FALSE)</f>
        <v>#REF!</v>
      </c>
      <c r="Q209" s="23" t="e">
        <f>VLOOKUP('MPRN + HQA'!$I209,#REF!,7,FALSE)</f>
        <v>#REF!</v>
      </c>
      <c r="R209" s="50" t="e">
        <f>VLOOKUP('MPRN + HQA'!$I209,#REF!,8,FALSE)</f>
        <v>#REF!</v>
      </c>
      <c r="S209" s="23" t="e">
        <f>VLOOKUP('MPRN + HQA'!$I209,#REF!,9,FALSE)</f>
        <v>#REF!</v>
      </c>
      <c r="T209" s="50" t="e">
        <f>VLOOKUP('MPRN + HQA'!$I209,#REF!,10,FALSE)</f>
        <v>#REF!</v>
      </c>
      <c r="U209" s="23" t="e">
        <f>VLOOKUP('MPRN + HQA'!$I209,#REF!,11,FALSE)</f>
        <v>#REF!</v>
      </c>
      <c r="V209" s="50" t="e">
        <f>VLOOKUP('MPRN + HQA'!$I209,#REF!,12,FALSE)</f>
        <v>#REF!</v>
      </c>
      <c r="W209" s="23" t="e">
        <f>VLOOKUP('MPRN + HQA'!$I209,#REF!,13,FALSE)</f>
        <v>#REF!</v>
      </c>
      <c r="X209" s="50" t="e">
        <f>VLOOKUP('MPRN + HQA'!$I209,#REF!,14,FALSE)</f>
        <v>#REF!</v>
      </c>
      <c r="Y209" s="23" t="e">
        <f>VLOOKUP('MPRN + HQA'!$I209,#REF!,15,FALSE)</f>
        <v>#REF!</v>
      </c>
      <c r="Z209" s="50" t="e">
        <f>VLOOKUP('MPRN + HQA'!$I209,#REF!,16,FALSE)</f>
        <v>#REF!</v>
      </c>
      <c r="AA209" s="23" t="e">
        <f>VLOOKUP('MPRN + HQA'!$I209,#REF!,17,FALSE)</f>
        <v>#REF!</v>
      </c>
      <c r="AB209" s="50" t="e">
        <f>VLOOKUP('MPRN + HQA'!$I209,#REF!,18,FALSE)</f>
        <v>#REF!</v>
      </c>
      <c r="AC209" s="23" t="e">
        <f>VLOOKUP('MPRN + HQA'!$I209,#REF!,19,FALSE)</f>
        <v>#REF!</v>
      </c>
      <c r="AD209" s="50" t="e">
        <f>VLOOKUP('MPRN + HQA'!$I209,#REF!,20,FALSE)</f>
        <v>#REF!</v>
      </c>
      <c r="AE209" s="23" t="e">
        <f>VLOOKUP('MPRN + HQA'!$I209,#REF!,21,FALSE)</f>
        <v>#REF!</v>
      </c>
      <c r="AF209" s="50" t="e">
        <f>VLOOKUP('MPRN + HQA'!$I209,#REF!,22,FALSE)</f>
        <v>#REF!</v>
      </c>
      <c r="AG209" s="23" t="e">
        <f>VLOOKUP('MPRN + HQA'!$I209,#REF!,23,FALSE)</f>
        <v>#REF!</v>
      </c>
      <c r="AH209" s="50" t="e">
        <f>VLOOKUP('MPRN + HQA'!$I209,#REF!,24,FALSE)</f>
        <v>#REF!</v>
      </c>
      <c r="AI209" s="23" t="e">
        <f>VLOOKUP('MPRN + HQA'!$I209,#REF!,25,FALSE)</f>
        <v>#REF!</v>
      </c>
      <c r="AJ209" s="50" t="e">
        <f>VLOOKUP('MPRN + HQA'!$I209,#REF!,26,FALSE)</f>
        <v>#REF!</v>
      </c>
      <c r="AK209" s="23" t="e">
        <f>VLOOKUP('MPRN + HQA'!$I209,#REF!,27,FALSE)</f>
        <v>#REF!</v>
      </c>
      <c r="AL209" s="50" t="e">
        <f>VLOOKUP('MPRN + HQA'!$I209,#REF!,28,FALSE)</f>
        <v>#REF!</v>
      </c>
      <c r="AM209" s="23" t="e">
        <f>VLOOKUP('MPRN + HQA'!$I209,#REF!,29,FALSE)</f>
        <v>#REF!</v>
      </c>
      <c r="AN209" s="23" t="e">
        <f>VLOOKUP('MPRN + HQA'!$I209,#REF!,30,FALSE)</f>
        <v>#REF!</v>
      </c>
      <c r="AO209" s="50" t="e">
        <f>VLOOKUP('MPRN + HQA'!$I209,#REF!,31,FALSE)</f>
        <v>#REF!</v>
      </c>
      <c r="AP209" s="52" t="e">
        <f>VLOOKUP('MPRN + HQA'!$I209,#REF!,32,FALSE)</f>
        <v>#REF!</v>
      </c>
      <c r="AQ209" s="52" t="e">
        <f>VLOOKUP('MPRN + HQA'!$I209,#REF!,33,FALSE)</f>
        <v>#REF!</v>
      </c>
      <c r="AR209" s="23">
        <v>61</v>
      </c>
      <c r="AS209" s="69" t="e">
        <f>VLOOKUP('MPRN + HQA'!$I209,#REF!,35,FALSE)</f>
        <v>#REF!</v>
      </c>
      <c r="AT209" s="23" t="e">
        <f>VLOOKUP('MPRN + HQA'!$I209,#REF!,36,FALSE)</f>
        <v>#REF!</v>
      </c>
      <c r="AU209" s="50" t="e">
        <f>VLOOKUP('MPRN + HQA'!$I209,#REF!,37,FALSE)</f>
        <v>#REF!</v>
      </c>
      <c r="AV209" s="23" t="e">
        <f>VLOOKUP('MPRN + HQA'!$I209,#REF!,38,FALSE)</f>
        <v>#REF!</v>
      </c>
      <c r="AW209" s="50" t="e">
        <f>VLOOKUP('MPRN + HQA'!$I209,#REF!,39,FALSE)</f>
        <v>#REF!</v>
      </c>
      <c r="AX209" s="24"/>
    </row>
    <row r="210" spans="2:50" s="23" customFormat="1" x14ac:dyDescent="0.2">
      <c r="B210" s="85">
        <v>2</v>
      </c>
      <c r="C210" s="86" t="s">
        <v>104</v>
      </c>
      <c r="D210" s="86" t="s">
        <v>214</v>
      </c>
      <c r="E210" s="86"/>
      <c r="F210" s="86"/>
      <c r="G210" s="86" t="s">
        <v>44</v>
      </c>
      <c r="H210" s="85" t="s">
        <v>31</v>
      </c>
      <c r="I210" s="115" t="str">
        <f>'[1]HQA - BASE UNIT TYPE'!$B$37</f>
        <v>(J2) 2 Bed - End Terrace (1 st)</v>
      </c>
      <c r="J210" s="122">
        <v>122</v>
      </c>
      <c r="K210" s="62" t="s">
        <v>13</v>
      </c>
      <c r="L210" s="23" t="e">
        <f>VLOOKUP('MPRN + HQA'!$I210,#REF!,2,FALSE)</f>
        <v>#REF!</v>
      </c>
      <c r="M210" s="76" t="e">
        <f>VLOOKUP('MPRN + HQA'!$I210,#REF!,3,FALSE)</f>
        <v>#REF!</v>
      </c>
      <c r="N210" s="52" t="e">
        <f>VLOOKUP('MPRN + HQA'!$I210,#REF!,4,FALSE)</f>
        <v>#REF!</v>
      </c>
      <c r="O210" s="23" t="e">
        <f>VLOOKUP('MPRN + HQA'!$I210,#REF!,5,FALSE)</f>
        <v>#REF!</v>
      </c>
      <c r="P210" s="50" t="e">
        <f>VLOOKUP('MPRN + HQA'!$I210,#REF!,6,FALSE)</f>
        <v>#REF!</v>
      </c>
      <c r="Q210" s="23" t="e">
        <f>VLOOKUP('MPRN + HQA'!$I210,#REF!,7,FALSE)</f>
        <v>#REF!</v>
      </c>
      <c r="R210" s="50" t="e">
        <f>VLOOKUP('MPRN + HQA'!$I210,#REF!,8,FALSE)</f>
        <v>#REF!</v>
      </c>
      <c r="S210" s="23" t="e">
        <f>VLOOKUP('MPRN + HQA'!$I210,#REF!,9,FALSE)</f>
        <v>#REF!</v>
      </c>
      <c r="T210" s="50" t="e">
        <f>VLOOKUP('MPRN + HQA'!$I210,#REF!,10,FALSE)</f>
        <v>#REF!</v>
      </c>
      <c r="U210" s="23" t="e">
        <f>VLOOKUP('MPRN + HQA'!$I210,#REF!,11,FALSE)</f>
        <v>#REF!</v>
      </c>
      <c r="V210" s="50" t="e">
        <f>VLOOKUP('MPRN + HQA'!$I210,#REF!,12,FALSE)</f>
        <v>#REF!</v>
      </c>
      <c r="W210" s="23" t="e">
        <f>VLOOKUP('MPRN + HQA'!$I210,#REF!,13,FALSE)</f>
        <v>#REF!</v>
      </c>
      <c r="X210" s="50" t="e">
        <f>VLOOKUP('MPRN + HQA'!$I210,#REF!,14,FALSE)</f>
        <v>#REF!</v>
      </c>
      <c r="Y210" s="23" t="e">
        <f>VLOOKUP('MPRN + HQA'!$I210,#REF!,15,FALSE)</f>
        <v>#REF!</v>
      </c>
      <c r="Z210" s="50" t="e">
        <f>VLOOKUP('MPRN + HQA'!$I210,#REF!,16,FALSE)</f>
        <v>#REF!</v>
      </c>
      <c r="AA210" s="23" t="e">
        <f>VLOOKUP('MPRN + HQA'!$I210,#REF!,17,FALSE)</f>
        <v>#REF!</v>
      </c>
      <c r="AB210" s="50" t="e">
        <f>VLOOKUP('MPRN + HQA'!$I210,#REF!,18,FALSE)</f>
        <v>#REF!</v>
      </c>
      <c r="AC210" s="23" t="e">
        <f>VLOOKUP('MPRN + HQA'!$I210,#REF!,19,FALSE)</f>
        <v>#REF!</v>
      </c>
      <c r="AD210" s="50" t="e">
        <f>VLOOKUP('MPRN + HQA'!$I210,#REF!,20,FALSE)</f>
        <v>#REF!</v>
      </c>
      <c r="AE210" s="23" t="e">
        <f>VLOOKUP('MPRN + HQA'!$I210,#REF!,21,FALSE)</f>
        <v>#REF!</v>
      </c>
      <c r="AF210" s="50" t="e">
        <f>VLOOKUP('MPRN + HQA'!$I210,#REF!,22,FALSE)</f>
        <v>#REF!</v>
      </c>
      <c r="AG210" s="23" t="e">
        <f>VLOOKUP('MPRN + HQA'!$I210,#REF!,23,FALSE)</f>
        <v>#REF!</v>
      </c>
      <c r="AH210" s="50" t="e">
        <f>VLOOKUP('MPRN + HQA'!$I210,#REF!,24,FALSE)</f>
        <v>#REF!</v>
      </c>
      <c r="AI210" s="23" t="e">
        <f>VLOOKUP('MPRN + HQA'!$I210,#REF!,25,FALSE)</f>
        <v>#REF!</v>
      </c>
      <c r="AJ210" s="50" t="e">
        <f>VLOOKUP('MPRN + HQA'!$I210,#REF!,26,FALSE)</f>
        <v>#REF!</v>
      </c>
      <c r="AK210" s="23" t="e">
        <f>VLOOKUP('MPRN + HQA'!$I210,#REF!,27,FALSE)</f>
        <v>#REF!</v>
      </c>
      <c r="AL210" s="50" t="e">
        <f>VLOOKUP('MPRN + HQA'!$I210,#REF!,28,FALSE)</f>
        <v>#REF!</v>
      </c>
      <c r="AM210" s="23" t="e">
        <f>VLOOKUP('MPRN + HQA'!$I210,#REF!,29,FALSE)</f>
        <v>#REF!</v>
      </c>
      <c r="AN210" s="23" t="e">
        <f>VLOOKUP('MPRN + HQA'!$I210,#REF!,30,FALSE)</f>
        <v>#REF!</v>
      </c>
      <c r="AO210" s="50" t="e">
        <f>VLOOKUP('MPRN + HQA'!$I210,#REF!,31,FALSE)</f>
        <v>#REF!</v>
      </c>
      <c r="AP210" s="52" t="e">
        <f>VLOOKUP('MPRN + HQA'!$I210,#REF!,32,FALSE)</f>
        <v>#REF!</v>
      </c>
      <c r="AQ210" s="52" t="e">
        <f>VLOOKUP('MPRN + HQA'!$I210,#REF!,33,FALSE)</f>
        <v>#REF!</v>
      </c>
      <c r="AR210" s="23">
        <v>69</v>
      </c>
      <c r="AS210" s="69" t="e">
        <f>VLOOKUP('MPRN + HQA'!$I210,#REF!,35,FALSE)</f>
        <v>#REF!</v>
      </c>
      <c r="AT210" s="23" t="e">
        <f>VLOOKUP('MPRN + HQA'!$I210,#REF!,36,FALSE)</f>
        <v>#REF!</v>
      </c>
      <c r="AU210" s="50" t="e">
        <f>VLOOKUP('MPRN + HQA'!$I210,#REF!,37,FALSE)</f>
        <v>#REF!</v>
      </c>
      <c r="AV210" s="23" t="e">
        <f>VLOOKUP('MPRN + HQA'!$I210,#REF!,38,FALSE)</f>
        <v>#REF!</v>
      </c>
      <c r="AW210" s="50" t="e">
        <f>VLOOKUP('MPRN + HQA'!$I210,#REF!,39,FALSE)</f>
        <v>#REF!</v>
      </c>
      <c r="AX210" s="24"/>
    </row>
    <row r="211" spans="2:50" s="23" customFormat="1" x14ac:dyDescent="0.2">
      <c r="B211" s="85">
        <v>3</v>
      </c>
      <c r="C211" s="86" t="s">
        <v>104</v>
      </c>
      <c r="D211" s="86" t="s">
        <v>214</v>
      </c>
      <c r="E211" s="86"/>
      <c r="F211" s="86" t="s">
        <v>62</v>
      </c>
      <c r="G211" s="86" t="s">
        <v>54</v>
      </c>
      <c r="H211" s="85" t="s">
        <v>31</v>
      </c>
      <c r="I211" s="114" t="str">
        <f>'[1]HQA - BASE UNIT TYPE'!$B$27</f>
        <v>(F1) 3 Bed - End Terrace (2 st)</v>
      </c>
      <c r="J211" s="122">
        <v>113</v>
      </c>
      <c r="K211" s="62" t="s">
        <v>13</v>
      </c>
      <c r="L211" s="23" t="e">
        <f>VLOOKUP('MPRN + HQA'!$I211,#REF!,2,FALSE)</f>
        <v>#REF!</v>
      </c>
      <c r="M211" s="76" t="e">
        <f>VLOOKUP('MPRN + HQA'!$I211,#REF!,3,FALSE)</f>
        <v>#REF!</v>
      </c>
      <c r="N211" s="52" t="e">
        <f>VLOOKUP('MPRN + HQA'!$I211,#REF!,4,FALSE)</f>
        <v>#REF!</v>
      </c>
      <c r="O211" s="23" t="e">
        <f>VLOOKUP('MPRN + HQA'!$I211,#REF!,5,FALSE)</f>
        <v>#REF!</v>
      </c>
      <c r="P211" s="50" t="e">
        <f>VLOOKUP('MPRN + HQA'!$I211,#REF!,6,FALSE)</f>
        <v>#REF!</v>
      </c>
      <c r="Q211" s="23" t="e">
        <f>VLOOKUP('MPRN + HQA'!$I211,#REF!,7,FALSE)</f>
        <v>#REF!</v>
      </c>
      <c r="R211" s="50" t="e">
        <f>VLOOKUP('MPRN + HQA'!$I211,#REF!,8,FALSE)</f>
        <v>#REF!</v>
      </c>
      <c r="S211" s="23" t="e">
        <f>VLOOKUP('MPRN + HQA'!$I211,#REF!,9,FALSE)</f>
        <v>#REF!</v>
      </c>
      <c r="T211" s="50" t="e">
        <f>VLOOKUP('MPRN + HQA'!$I211,#REF!,10,FALSE)</f>
        <v>#REF!</v>
      </c>
      <c r="U211" s="23" t="e">
        <f>VLOOKUP('MPRN + HQA'!$I211,#REF!,11,FALSE)</f>
        <v>#REF!</v>
      </c>
      <c r="V211" s="50" t="e">
        <f>VLOOKUP('MPRN + HQA'!$I211,#REF!,12,FALSE)</f>
        <v>#REF!</v>
      </c>
      <c r="W211" s="23" t="e">
        <f>VLOOKUP('MPRN + HQA'!$I211,#REF!,13,FALSE)</f>
        <v>#REF!</v>
      </c>
      <c r="X211" s="50" t="e">
        <f>VLOOKUP('MPRN + HQA'!$I211,#REF!,14,FALSE)</f>
        <v>#REF!</v>
      </c>
      <c r="Y211" s="23" t="e">
        <f>VLOOKUP('MPRN + HQA'!$I211,#REF!,15,FALSE)</f>
        <v>#REF!</v>
      </c>
      <c r="Z211" s="50" t="e">
        <f>VLOOKUP('MPRN + HQA'!$I211,#REF!,16,FALSE)</f>
        <v>#REF!</v>
      </c>
      <c r="AA211" s="23" t="e">
        <f>VLOOKUP('MPRN + HQA'!$I211,#REF!,17,FALSE)</f>
        <v>#REF!</v>
      </c>
      <c r="AB211" s="50" t="e">
        <f>VLOOKUP('MPRN + HQA'!$I211,#REF!,18,FALSE)</f>
        <v>#REF!</v>
      </c>
      <c r="AC211" s="23" t="e">
        <f>VLOOKUP('MPRN + HQA'!$I211,#REF!,19,FALSE)</f>
        <v>#REF!</v>
      </c>
      <c r="AD211" s="50" t="e">
        <f>VLOOKUP('MPRN + HQA'!$I211,#REF!,20,FALSE)</f>
        <v>#REF!</v>
      </c>
      <c r="AE211" s="23" t="e">
        <f>VLOOKUP('MPRN + HQA'!$I211,#REF!,21,FALSE)</f>
        <v>#REF!</v>
      </c>
      <c r="AF211" s="50" t="e">
        <f>VLOOKUP('MPRN + HQA'!$I211,#REF!,22,FALSE)</f>
        <v>#REF!</v>
      </c>
      <c r="AG211" s="23" t="e">
        <f>VLOOKUP('MPRN + HQA'!$I211,#REF!,23,FALSE)</f>
        <v>#REF!</v>
      </c>
      <c r="AH211" s="50" t="e">
        <f>VLOOKUP('MPRN + HQA'!$I211,#REF!,24,FALSE)</f>
        <v>#REF!</v>
      </c>
      <c r="AI211" s="23" t="e">
        <f>VLOOKUP('MPRN + HQA'!$I211,#REF!,25,FALSE)</f>
        <v>#REF!</v>
      </c>
      <c r="AJ211" s="50" t="e">
        <f>VLOOKUP('MPRN + HQA'!$I211,#REF!,26,FALSE)</f>
        <v>#REF!</v>
      </c>
      <c r="AK211" s="23" t="e">
        <f>VLOOKUP('MPRN + HQA'!$I211,#REF!,27,FALSE)</f>
        <v>#REF!</v>
      </c>
      <c r="AL211" s="50" t="e">
        <f>VLOOKUP('MPRN + HQA'!$I211,#REF!,28,FALSE)</f>
        <v>#REF!</v>
      </c>
      <c r="AM211" s="23" t="e">
        <f>VLOOKUP('MPRN + HQA'!$I211,#REF!,29,FALSE)</f>
        <v>#REF!</v>
      </c>
      <c r="AN211" s="23" t="e">
        <f>VLOOKUP('MPRN + HQA'!$I211,#REF!,30,FALSE)</f>
        <v>#REF!</v>
      </c>
      <c r="AO211" s="50" t="e">
        <f>VLOOKUP('MPRN + HQA'!$I211,#REF!,31,FALSE)</f>
        <v>#REF!</v>
      </c>
      <c r="AP211" s="52" t="e">
        <f>VLOOKUP('MPRN + HQA'!$I211,#REF!,32,FALSE)</f>
        <v>#REF!</v>
      </c>
      <c r="AQ211" s="52" t="e">
        <f>VLOOKUP('MPRN + HQA'!$I211,#REF!,33,FALSE)</f>
        <v>#REF!</v>
      </c>
      <c r="AR211" s="23">
        <v>72.7</v>
      </c>
      <c r="AS211" s="69" t="e">
        <f>VLOOKUP('MPRN + HQA'!$I211,#REF!,35,FALSE)</f>
        <v>#REF!</v>
      </c>
      <c r="AT211" s="23" t="e">
        <f>VLOOKUP('MPRN + HQA'!$I211,#REF!,36,FALSE)</f>
        <v>#REF!</v>
      </c>
      <c r="AU211" s="50" t="e">
        <f>VLOOKUP('MPRN + HQA'!$I211,#REF!,37,FALSE)</f>
        <v>#REF!</v>
      </c>
      <c r="AV211" s="23" t="e">
        <f>VLOOKUP('MPRN + HQA'!$I211,#REF!,38,FALSE)</f>
        <v>#REF!</v>
      </c>
      <c r="AW211" s="50" t="e">
        <f>VLOOKUP('MPRN + HQA'!$I211,#REF!,39,FALSE)</f>
        <v>#REF!</v>
      </c>
      <c r="AX211" s="24"/>
    </row>
    <row r="212" spans="2:50" s="23" customFormat="1" x14ac:dyDescent="0.2">
      <c r="B212" s="85">
        <v>4</v>
      </c>
      <c r="C212" s="86" t="s">
        <v>104</v>
      </c>
      <c r="D212" s="86" t="s">
        <v>214</v>
      </c>
      <c r="E212" s="86"/>
      <c r="F212" s="86"/>
      <c r="G212" s="86" t="s">
        <v>44</v>
      </c>
      <c r="H212" s="86" t="s">
        <v>32</v>
      </c>
      <c r="I212" s="115" t="str">
        <f>'[1]HQA - BASE UNIT TYPE'!$B$38</f>
        <v>(K2) 3 Bed - End Terrace (2 st)</v>
      </c>
      <c r="J212" s="122">
        <v>123</v>
      </c>
      <c r="K212" s="62"/>
      <c r="M212" s="76"/>
      <c r="N212" s="52"/>
      <c r="P212" s="50"/>
      <c r="R212" s="50"/>
      <c r="T212" s="50"/>
      <c r="V212" s="50"/>
      <c r="X212" s="50"/>
      <c r="Z212" s="50"/>
      <c r="AB212" s="50"/>
      <c r="AD212" s="50"/>
      <c r="AF212" s="50"/>
      <c r="AH212" s="50"/>
      <c r="AJ212" s="50"/>
      <c r="AL212" s="50"/>
      <c r="AO212" s="50"/>
      <c r="AP212" s="52"/>
      <c r="AQ212" s="52"/>
      <c r="AS212" s="69"/>
      <c r="AU212" s="50"/>
      <c r="AW212" s="50"/>
      <c r="AX212" s="24"/>
    </row>
    <row r="213" spans="2:50" s="23" customFormat="1" x14ac:dyDescent="0.2">
      <c r="B213" s="85">
        <v>5</v>
      </c>
      <c r="C213" s="86" t="s">
        <v>104</v>
      </c>
      <c r="D213" s="86" t="s">
        <v>214</v>
      </c>
      <c r="E213" s="86"/>
      <c r="F213" s="86" t="s">
        <v>62</v>
      </c>
      <c r="G213" s="86" t="s">
        <v>54</v>
      </c>
      <c r="H213" s="85" t="s">
        <v>31</v>
      </c>
      <c r="I213" s="114" t="str">
        <f>'[1]HQA - BASE UNIT TYPE'!$B$27</f>
        <v>(F1) 3 Bed - End Terrace (2 st)</v>
      </c>
      <c r="J213" s="122">
        <v>112</v>
      </c>
      <c r="K213" s="62"/>
      <c r="M213" s="76"/>
      <c r="N213" s="52"/>
      <c r="P213" s="50"/>
      <c r="R213" s="50"/>
      <c r="T213" s="50"/>
      <c r="V213" s="50"/>
      <c r="X213" s="50"/>
      <c r="Z213" s="50"/>
      <c r="AB213" s="50"/>
      <c r="AD213" s="50"/>
      <c r="AF213" s="50"/>
      <c r="AH213" s="50"/>
      <c r="AJ213" s="50"/>
      <c r="AL213" s="50"/>
      <c r="AO213" s="50"/>
      <c r="AP213" s="52"/>
      <c r="AQ213" s="52"/>
      <c r="AS213" s="69"/>
      <c r="AU213" s="50"/>
      <c r="AW213" s="50"/>
      <c r="AX213" s="24"/>
    </row>
    <row r="214" spans="2:50" s="23" customFormat="1" x14ac:dyDescent="0.2">
      <c r="B214" s="85">
        <v>6</v>
      </c>
      <c r="C214" s="86" t="s">
        <v>104</v>
      </c>
      <c r="D214" s="86" t="s">
        <v>214</v>
      </c>
      <c r="E214" s="86"/>
      <c r="F214" s="86"/>
      <c r="G214" s="86" t="s">
        <v>44</v>
      </c>
      <c r="H214" s="85" t="s">
        <v>31</v>
      </c>
      <c r="I214" s="115" t="str">
        <f>'[1]HQA - BASE UNIT TYPE'!$B$35</f>
        <v>(J1) 2 Bed - Mid Terrace (1 st)</v>
      </c>
      <c r="J214" s="122">
        <v>124</v>
      </c>
      <c r="K214" s="62"/>
      <c r="M214" s="76"/>
      <c r="N214" s="52"/>
      <c r="P214" s="50"/>
      <c r="R214" s="50"/>
      <c r="T214" s="50"/>
      <c r="V214" s="50"/>
      <c r="X214" s="50"/>
      <c r="Z214" s="50"/>
      <c r="AB214" s="50"/>
      <c r="AD214" s="50"/>
      <c r="AF214" s="50"/>
      <c r="AH214" s="50"/>
      <c r="AJ214" s="50"/>
      <c r="AL214" s="50"/>
      <c r="AO214" s="50"/>
      <c r="AP214" s="52"/>
      <c r="AQ214" s="52"/>
      <c r="AS214" s="69"/>
      <c r="AU214" s="50"/>
      <c r="AW214" s="50"/>
      <c r="AX214" s="24"/>
    </row>
    <row r="215" spans="2:50" s="23" customFormat="1" x14ac:dyDescent="0.2">
      <c r="B215" s="85">
        <v>7</v>
      </c>
      <c r="C215" s="86" t="s">
        <v>104</v>
      </c>
      <c r="D215" s="86" t="s">
        <v>214</v>
      </c>
      <c r="E215" s="86"/>
      <c r="F215" s="86" t="s">
        <v>62</v>
      </c>
      <c r="G215" s="86" t="s">
        <v>54</v>
      </c>
      <c r="H215" s="85" t="s">
        <v>31</v>
      </c>
      <c r="I215" s="113" t="str">
        <f>'[1]HQA - BASE UNIT TYPE'!$B$19</f>
        <v>(C1) 4 Bed - End Terrace (2 st)</v>
      </c>
      <c r="J215" s="122">
        <v>111</v>
      </c>
      <c r="K215" s="62"/>
      <c r="M215" s="76"/>
      <c r="N215" s="52"/>
      <c r="P215" s="50"/>
      <c r="R215" s="50"/>
      <c r="T215" s="50"/>
      <c r="V215" s="50"/>
      <c r="X215" s="50"/>
      <c r="Z215" s="50"/>
      <c r="AB215" s="50"/>
      <c r="AD215" s="50"/>
      <c r="AF215" s="50"/>
      <c r="AH215" s="50"/>
      <c r="AJ215" s="50"/>
      <c r="AL215" s="50"/>
      <c r="AO215" s="50"/>
      <c r="AP215" s="52"/>
      <c r="AQ215" s="52"/>
      <c r="AS215" s="69"/>
      <c r="AU215" s="50"/>
      <c r="AW215" s="50"/>
      <c r="AX215" s="24"/>
    </row>
    <row r="216" spans="2:50" s="23" customFormat="1" x14ac:dyDescent="0.2">
      <c r="B216" s="85">
        <v>8</v>
      </c>
      <c r="C216" s="86" t="s">
        <v>104</v>
      </c>
      <c r="D216" s="86" t="s">
        <v>214</v>
      </c>
      <c r="E216" s="86"/>
      <c r="F216" s="86"/>
      <c r="G216" s="86" t="s">
        <v>44</v>
      </c>
      <c r="H216" s="86" t="s">
        <v>32</v>
      </c>
      <c r="I216" s="115" t="str">
        <f>'[1]HQA - BASE UNIT TYPE'!$B$36</f>
        <v>(K1) 3 Bed - Mid Terrace (2 st)</v>
      </c>
      <c r="J216" s="122">
        <v>125</v>
      </c>
      <c r="K216" s="62"/>
      <c r="M216" s="76"/>
      <c r="N216" s="52"/>
      <c r="P216" s="50"/>
      <c r="R216" s="50"/>
      <c r="T216" s="50"/>
      <c r="V216" s="50"/>
      <c r="X216" s="50"/>
      <c r="Z216" s="50"/>
      <c r="AB216" s="50"/>
      <c r="AD216" s="50"/>
      <c r="AF216" s="50"/>
      <c r="AH216" s="50"/>
      <c r="AJ216" s="50"/>
      <c r="AL216" s="50"/>
      <c r="AO216" s="50"/>
      <c r="AP216" s="52"/>
      <c r="AQ216" s="52"/>
      <c r="AS216" s="69"/>
      <c r="AU216" s="50"/>
      <c r="AW216" s="50"/>
      <c r="AX216" s="24"/>
    </row>
    <row r="217" spans="2:50" s="23" customFormat="1" x14ac:dyDescent="0.2">
      <c r="B217" s="85">
        <v>9</v>
      </c>
      <c r="C217" s="86" t="s">
        <v>104</v>
      </c>
      <c r="D217" s="86" t="s">
        <v>214</v>
      </c>
      <c r="E217" s="86"/>
      <c r="F217" s="86" t="s">
        <v>62</v>
      </c>
      <c r="G217" s="86" t="s">
        <v>54</v>
      </c>
      <c r="H217" s="85" t="s">
        <v>31</v>
      </c>
      <c r="I217" s="111" t="str">
        <f>'[1]HQA - BASE UNIT TYPE'!$B$10</f>
        <v>(A2) 4 Bed - End Terrace (3 st)</v>
      </c>
      <c r="J217" s="122">
        <v>110</v>
      </c>
      <c r="K217" s="62"/>
      <c r="M217" s="76"/>
      <c r="N217" s="52"/>
      <c r="P217" s="50"/>
      <c r="R217" s="50"/>
      <c r="T217" s="50"/>
      <c r="V217" s="50"/>
      <c r="X217" s="50"/>
      <c r="Z217" s="50"/>
      <c r="AB217" s="50"/>
      <c r="AD217" s="50"/>
      <c r="AF217" s="50"/>
      <c r="AH217" s="50"/>
      <c r="AJ217" s="50"/>
      <c r="AL217" s="50"/>
      <c r="AO217" s="50"/>
      <c r="AP217" s="52"/>
      <c r="AQ217" s="52"/>
      <c r="AS217" s="69"/>
      <c r="AU217" s="50"/>
      <c r="AW217" s="50"/>
      <c r="AX217" s="24"/>
    </row>
    <row r="218" spans="2:50" s="23" customFormat="1" x14ac:dyDescent="0.2">
      <c r="B218" s="85">
        <v>10</v>
      </c>
      <c r="C218" s="86" t="s">
        <v>104</v>
      </c>
      <c r="D218" s="86" t="s">
        <v>214</v>
      </c>
      <c r="E218" s="86"/>
      <c r="F218" s="86"/>
      <c r="G218" s="86" t="s">
        <v>44</v>
      </c>
      <c r="H218" s="85" t="s">
        <v>31</v>
      </c>
      <c r="I218" s="115" t="str">
        <f>'[1]HQA - BASE UNIT TYPE'!$B$35</f>
        <v>(J1) 2 Bed - Mid Terrace (1 st)</v>
      </c>
      <c r="J218" s="122">
        <v>126</v>
      </c>
      <c r="K218" s="62"/>
      <c r="M218" s="76"/>
      <c r="N218" s="52"/>
      <c r="P218" s="50"/>
      <c r="R218" s="50"/>
      <c r="T218" s="50"/>
      <c r="V218" s="50"/>
      <c r="X218" s="50"/>
      <c r="Z218" s="50"/>
      <c r="AB218" s="50"/>
      <c r="AD218" s="50"/>
      <c r="AF218" s="50"/>
      <c r="AH218" s="50"/>
      <c r="AJ218" s="50"/>
      <c r="AL218" s="50"/>
      <c r="AO218" s="50"/>
      <c r="AP218" s="52"/>
      <c r="AQ218" s="52"/>
      <c r="AS218" s="69"/>
      <c r="AU218" s="50"/>
      <c r="AW218" s="50"/>
      <c r="AX218" s="24"/>
    </row>
    <row r="219" spans="2:50" s="23" customFormat="1" x14ac:dyDescent="0.2">
      <c r="B219" s="85">
        <v>11</v>
      </c>
      <c r="C219" s="86" t="s">
        <v>104</v>
      </c>
      <c r="D219" s="86" t="s">
        <v>214</v>
      </c>
      <c r="E219" s="86"/>
      <c r="F219" s="86" t="s">
        <v>62</v>
      </c>
      <c r="G219" s="86" t="s">
        <v>54</v>
      </c>
      <c r="H219" s="85" t="s">
        <v>31</v>
      </c>
      <c r="I219" s="111" t="str">
        <f>'[1]HQA - BASE UNIT TYPE'!$B$9</f>
        <v>(A1) 4 Bed - Mid Terrace (3 st)</v>
      </c>
      <c r="J219" s="122">
        <v>109</v>
      </c>
      <c r="K219" s="62"/>
      <c r="M219" s="76"/>
      <c r="N219" s="52"/>
      <c r="P219" s="50"/>
      <c r="R219" s="50"/>
      <c r="T219" s="50"/>
      <c r="V219" s="50"/>
      <c r="X219" s="50"/>
      <c r="Z219" s="50"/>
      <c r="AB219" s="50"/>
      <c r="AD219" s="50"/>
      <c r="AF219" s="50"/>
      <c r="AH219" s="50"/>
      <c r="AJ219" s="50"/>
      <c r="AL219" s="50"/>
      <c r="AO219" s="50"/>
      <c r="AP219" s="52"/>
      <c r="AQ219" s="52"/>
      <c r="AS219" s="69"/>
      <c r="AU219" s="50"/>
      <c r="AW219" s="50"/>
      <c r="AX219" s="24"/>
    </row>
    <row r="220" spans="2:50" s="23" customFormat="1" x14ac:dyDescent="0.2">
      <c r="B220" s="85">
        <v>12</v>
      </c>
      <c r="C220" s="86" t="s">
        <v>104</v>
      </c>
      <c r="D220" s="86" t="s">
        <v>214</v>
      </c>
      <c r="E220" s="86"/>
      <c r="F220" s="86"/>
      <c r="G220" s="86" t="s">
        <v>44</v>
      </c>
      <c r="H220" s="86" t="s">
        <v>32</v>
      </c>
      <c r="I220" s="115" t="str">
        <f>'[1]HQA - BASE UNIT TYPE'!$B$36</f>
        <v>(K1) 3 Bed - Mid Terrace (2 st)</v>
      </c>
      <c r="J220" s="122">
        <v>127</v>
      </c>
      <c r="K220" s="62"/>
      <c r="M220" s="76"/>
      <c r="N220" s="52"/>
      <c r="P220" s="50"/>
      <c r="R220" s="50"/>
      <c r="T220" s="50"/>
      <c r="V220" s="50"/>
      <c r="X220" s="50"/>
      <c r="Z220" s="50"/>
      <c r="AB220" s="50"/>
      <c r="AD220" s="50"/>
      <c r="AF220" s="50"/>
      <c r="AH220" s="50"/>
      <c r="AJ220" s="50"/>
      <c r="AL220" s="50"/>
      <c r="AO220" s="50"/>
      <c r="AP220" s="52"/>
      <c r="AQ220" s="52"/>
      <c r="AS220" s="69"/>
      <c r="AU220" s="50"/>
      <c r="AW220" s="50"/>
      <c r="AX220" s="24"/>
    </row>
    <row r="221" spans="2:50" s="23" customFormat="1" x14ac:dyDescent="0.2">
      <c r="B221" s="85">
        <v>13</v>
      </c>
      <c r="C221" s="86" t="s">
        <v>104</v>
      </c>
      <c r="D221" s="86" t="s">
        <v>214</v>
      </c>
      <c r="E221" s="86"/>
      <c r="F221" s="86" t="s">
        <v>62</v>
      </c>
      <c r="G221" s="86" t="s">
        <v>54</v>
      </c>
      <c r="H221" s="85" t="s">
        <v>31</v>
      </c>
      <c r="I221" s="111" t="str">
        <f>'[1]HQA - BASE UNIT TYPE'!$B$9</f>
        <v>(A1) 4 Bed - Mid Terrace (3 st)</v>
      </c>
      <c r="J221" s="122">
        <v>108</v>
      </c>
      <c r="K221" s="62"/>
      <c r="M221" s="76"/>
      <c r="N221" s="52"/>
      <c r="P221" s="50"/>
      <c r="R221" s="50"/>
      <c r="T221" s="50"/>
      <c r="V221" s="50"/>
      <c r="X221" s="50"/>
      <c r="Z221" s="50"/>
      <c r="AB221" s="50"/>
      <c r="AD221" s="50"/>
      <c r="AF221" s="50"/>
      <c r="AH221" s="50"/>
      <c r="AJ221" s="50"/>
      <c r="AL221" s="50"/>
      <c r="AO221" s="50"/>
      <c r="AP221" s="52"/>
      <c r="AQ221" s="52"/>
      <c r="AS221" s="69"/>
      <c r="AU221" s="50"/>
      <c r="AW221" s="50"/>
      <c r="AX221" s="24"/>
    </row>
    <row r="222" spans="2:50" s="23" customFormat="1" x14ac:dyDescent="0.2">
      <c r="B222" s="85">
        <v>14</v>
      </c>
      <c r="C222" s="86" t="s">
        <v>104</v>
      </c>
      <c r="D222" s="86" t="s">
        <v>214</v>
      </c>
      <c r="E222" s="86"/>
      <c r="F222" s="86"/>
      <c r="G222" s="86" t="s">
        <v>44</v>
      </c>
      <c r="H222" s="85" t="s">
        <v>31</v>
      </c>
      <c r="I222" s="115" t="str">
        <f>'[1]HQA - BASE UNIT TYPE'!$B$35</f>
        <v>(J1) 2 Bed - Mid Terrace (1 st)</v>
      </c>
      <c r="J222" s="122">
        <v>128</v>
      </c>
      <c r="K222" s="62"/>
      <c r="M222" s="76"/>
      <c r="N222" s="52"/>
      <c r="P222" s="50"/>
      <c r="R222" s="50"/>
      <c r="T222" s="50"/>
      <c r="V222" s="50"/>
      <c r="X222" s="50"/>
      <c r="Z222" s="50"/>
      <c r="AB222" s="50"/>
      <c r="AD222" s="50"/>
      <c r="AF222" s="50"/>
      <c r="AH222" s="50"/>
      <c r="AJ222" s="50"/>
      <c r="AL222" s="50"/>
      <c r="AO222" s="50"/>
      <c r="AP222" s="52"/>
      <c r="AQ222" s="52"/>
      <c r="AS222" s="69"/>
      <c r="AU222" s="50"/>
      <c r="AW222" s="50"/>
      <c r="AX222" s="24"/>
    </row>
    <row r="223" spans="2:50" s="23" customFormat="1" x14ac:dyDescent="0.2">
      <c r="B223" s="85">
        <v>15</v>
      </c>
      <c r="C223" s="86" t="s">
        <v>104</v>
      </c>
      <c r="D223" s="86" t="s">
        <v>214</v>
      </c>
      <c r="E223" s="86"/>
      <c r="F223" s="86" t="s">
        <v>62</v>
      </c>
      <c r="G223" s="86" t="s">
        <v>54</v>
      </c>
      <c r="H223" s="85" t="s">
        <v>31</v>
      </c>
      <c r="I223" s="111" t="str">
        <f>'[1]HQA - BASE UNIT TYPE'!$B$9</f>
        <v>(A1) 4 Bed - Mid Terrace (3 st)</v>
      </c>
      <c r="J223" s="122">
        <v>107</v>
      </c>
      <c r="K223" s="62"/>
      <c r="M223" s="76"/>
      <c r="N223" s="52"/>
      <c r="P223" s="50"/>
      <c r="R223" s="50"/>
      <c r="T223" s="50"/>
      <c r="V223" s="50"/>
      <c r="X223" s="50"/>
      <c r="Z223" s="50"/>
      <c r="AB223" s="50"/>
      <c r="AD223" s="50"/>
      <c r="AF223" s="50"/>
      <c r="AH223" s="50"/>
      <c r="AJ223" s="50"/>
      <c r="AL223" s="50"/>
      <c r="AO223" s="50"/>
      <c r="AP223" s="52"/>
      <c r="AQ223" s="52"/>
      <c r="AS223" s="69"/>
      <c r="AU223" s="50"/>
      <c r="AW223" s="50"/>
      <c r="AX223" s="24"/>
    </row>
    <row r="224" spans="2:50" s="23" customFormat="1" x14ac:dyDescent="0.2">
      <c r="B224" s="85">
        <v>16</v>
      </c>
      <c r="C224" s="86" t="s">
        <v>104</v>
      </c>
      <c r="D224" s="86" t="s">
        <v>214</v>
      </c>
      <c r="E224" s="86"/>
      <c r="F224" s="86"/>
      <c r="G224" s="86" t="s">
        <v>44</v>
      </c>
      <c r="H224" s="86" t="s">
        <v>32</v>
      </c>
      <c r="I224" s="115" t="str">
        <f>'[1]HQA - BASE UNIT TYPE'!$B$36</f>
        <v>(K1) 3 Bed - Mid Terrace (2 st)</v>
      </c>
      <c r="J224" s="122">
        <v>129</v>
      </c>
      <c r="K224" s="62"/>
      <c r="M224" s="76"/>
      <c r="N224" s="52"/>
      <c r="P224" s="50"/>
      <c r="R224" s="50"/>
      <c r="T224" s="50"/>
      <c r="V224" s="50"/>
      <c r="X224" s="50"/>
      <c r="Z224" s="50"/>
      <c r="AB224" s="50"/>
      <c r="AD224" s="50"/>
      <c r="AF224" s="50"/>
      <c r="AH224" s="50"/>
      <c r="AJ224" s="50"/>
      <c r="AL224" s="50"/>
      <c r="AO224" s="50"/>
      <c r="AP224" s="52"/>
      <c r="AQ224" s="52"/>
      <c r="AS224" s="69"/>
      <c r="AU224" s="50"/>
      <c r="AW224" s="50"/>
      <c r="AX224" s="24"/>
    </row>
    <row r="225" spans="2:50" s="23" customFormat="1" x14ac:dyDescent="0.2">
      <c r="B225" s="85">
        <v>17</v>
      </c>
      <c r="C225" s="86" t="s">
        <v>104</v>
      </c>
      <c r="D225" s="86" t="s">
        <v>214</v>
      </c>
      <c r="E225" s="86"/>
      <c r="F225" s="86" t="s">
        <v>62</v>
      </c>
      <c r="G225" s="86" t="s">
        <v>54</v>
      </c>
      <c r="H225" s="85" t="s">
        <v>31</v>
      </c>
      <c r="I225" s="111" t="str">
        <f>'[1]HQA - BASE UNIT TYPE'!$B$9</f>
        <v>(A1) 4 Bed - Mid Terrace (3 st)</v>
      </c>
      <c r="J225" s="122">
        <v>106</v>
      </c>
      <c r="K225" s="62"/>
      <c r="M225" s="76"/>
      <c r="N225" s="52"/>
      <c r="P225" s="50"/>
      <c r="R225" s="50"/>
      <c r="T225" s="50"/>
      <c r="V225" s="50"/>
      <c r="X225" s="50"/>
      <c r="Z225" s="50"/>
      <c r="AB225" s="50"/>
      <c r="AD225" s="50"/>
      <c r="AF225" s="50"/>
      <c r="AH225" s="50"/>
      <c r="AJ225" s="50"/>
      <c r="AL225" s="50"/>
      <c r="AO225" s="50"/>
      <c r="AP225" s="52"/>
      <c r="AQ225" s="52"/>
      <c r="AS225" s="69"/>
      <c r="AU225" s="50"/>
      <c r="AW225" s="50"/>
      <c r="AX225" s="24"/>
    </row>
    <row r="226" spans="2:50" s="23" customFormat="1" x14ac:dyDescent="0.2">
      <c r="B226" s="85">
        <v>18</v>
      </c>
      <c r="C226" s="86" t="s">
        <v>104</v>
      </c>
      <c r="D226" s="86" t="s">
        <v>214</v>
      </c>
      <c r="E226" s="86"/>
      <c r="F226" s="86"/>
      <c r="G226" s="86" t="s">
        <v>44</v>
      </c>
      <c r="H226" s="85" t="s">
        <v>31</v>
      </c>
      <c r="I226" s="115" t="str">
        <f>'[1]HQA - BASE UNIT TYPE'!$B$35</f>
        <v>(J1) 2 Bed - Mid Terrace (1 st)</v>
      </c>
      <c r="J226" s="122">
        <v>130</v>
      </c>
      <c r="K226" s="62"/>
      <c r="M226" s="76"/>
      <c r="N226" s="52"/>
      <c r="P226" s="50"/>
      <c r="R226" s="50"/>
      <c r="T226" s="50"/>
      <c r="V226" s="50"/>
      <c r="X226" s="50"/>
      <c r="Z226" s="50"/>
      <c r="AB226" s="50"/>
      <c r="AD226" s="50"/>
      <c r="AF226" s="50"/>
      <c r="AH226" s="50"/>
      <c r="AJ226" s="50"/>
      <c r="AL226" s="50"/>
      <c r="AO226" s="50"/>
      <c r="AP226" s="52"/>
      <c r="AQ226" s="52"/>
      <c r="AS226" s="69"/>
      <c r="AU226" s="50"/>
      <c r="AW226" s="50"/>
      <c r="AX226" s="24"/>
    </row>
    <row r="227" spans="2:50" s="23" customFormat="1" x14ac:dyDescent="0.2">
      <c r="B227" s="85">
        <v>19</v>
      </c>
      <c r="C227" s="86" t="s">
        <v>104</v>
      </c>
      <c r="D227" s="86" t="s">
        <v>214</v>
      </c>
      <c r="E227" s="86"/>
      <c r="F227" s="86" t="s">
        <v>62</v>
      </c>
      <c r="G227" s="86" t="s">
        <v>54</v>
      </c>
      <c r="H227" s="85" t="s">
        <v>31</v>
      </c>
      <c r="I227" s="111" t="str">
        <f>'[1]HQA - BASE UNIT TYPE'!$B$10</f>
        <v>(A2) 4 Bed - End Terrace (3 st)</v>
      </c>
      <c r="J227" s="122">
        <v>105</v>
      </c>
      <c r="K227" s="62"/>
      <c r="M227" s="76"/>
      <c r="N227" s="52"/>
      <c r="P227" s="50"/>
      <c r="R227" s="50"/>
      <c r="T227" s="50"/>
      <c r="V227" s="50"/>
      <c r="X227" s="50"/>
      <c r="Z227" s="50"/>
      <c r="AB227" s="50"/>
      <c r="AD227" s="50"/>
      <c r="AF227" s="50"/>
      <c r="AH227" s="50"/>
      <c r="AJ227" s="50"/>
      <c r="AL227" s="50"/>
      <c r="AO227" s="50"/>
      <c r="AP227" s="52"/>
      <c r="AQ227" s="52"/>
      <c r="AS227" s="69"/>
      <c r="AU227" s="50"/>
      <c r="AW227" s="50"/>
      <c r="AX227" s="24"/>
    </row>
    <row r="228" spans="2:50" s="23" customFormat="1" x14ac:dyDescent="0.2">
      <c r="B228" s="85">
        <v>20</v>
      </c>
      <c r="C228" s="86" t="s">
        <v>104</v>
      </c>
      <c r="D228" s="86" t="s">
        <v>214</v>
      </c>
      <c r="E228" s="86"/>
      <c r="F228" s="86"/>
      <c r="G228" s="86" t="s">
        <v>44</v>
      </c>
      <c r="H228" s="86" t="s">
        <v>32</v>
      </c>
      <c r="I228" s="115" t="str">
        <f>'[1]HQA - BASE UNIT TYPE'!$B$36</f>
        <v>(K1) 3 Bed - Mid Terrace (2 st)</v>
      </c>
      <c r="J228" s="122">
        <v>131</v>
      </c>
      <c r="K228" s="62"/>
      <c r="M228" s="76"/>
      <c r="N228" s="52"/>
      <c r="P228" s="50"/>
      <c r="R228" s="50"/>
      <c r="T228" s="50"/>
      <c r="V228" s="50"/>
      <c r="X228" s="50"/>
      <c r="Z228" s="50"/>
      <c r="AB228" s="50"/>
      <c r="AD228" s="50"/>
      <c r="AF228" s="50"/>
      <c r="AH228" s="50"/>
      <c r="AJ228" s="50"/>
      <c r="AL228" s="50"/>
      <c r="AO228" s="50"/>
      <c r="AP228" s="52"/>
      <c r="AQ228" s="52"/>
      <c r="AS228" s="69"/>
      <c r="AU228" s="50"/>
      <c r="AW228" s="50"/>
      <c r="AX228" s="24"/>
    </row>
    <row r="229" spans="2:50" s="23" customFormat="1" x14ac:dyDescent="0.2">
      <c r="B229" s="85">
        <v>21</v>
      </c>
      <c r="C229" s="86" t="s">
        <v>104</v>
      </c>
      <c r="D229" s="86" t="s">
        <v>214</v>
      </c>
      <c r="E229" s="86"/>
      <c r="F229" s="86" t="s">
        <v>62</v>
      </c>
      <c r="G229" s="86" t="s">
        <v>54</v>
      </c>
      <c r="H229" s="85" t="s">
        <v>31</v>
      </c>
      <c r="I229" s="112" t="str">
        <f>'[1]HQA - BASE UNIT TYPE'!$B$12</f>
        <v>(B1) 4 Bed - End Terrace (3 st)</v>
      </c>
      <c r="J229" s="122">
        <v>104</v>
      </c>
      <c r="K229" s="62"/>
      <c r="M229" s="76"/>
      <c r="N229" s="52"/>
      <c r="P229" s="50"/>
      <c r="R229" s="50"/>
      <c r="T229" s="50"/>
      <c r="V229" s="50"/>
      <c r="X229" s="50"/>
      <c r="Z229" s="50"/>
      <c r="AB229" s="50"/>
      <c r="AD229" s="50"/>
      <c r="AF229" s="50"/>
      <c r="AH229" s="50"/>
      <c r="AJ229" s="50"/>
      <c r="AL229" s="50"/>
      <c r="AO229" s="50"/>
      <c r="AP229" s="52"/>
      <c r="AQ229" s="52"/>
      <c r="AS229" s="69"/>
      <c r="AU229" s="50"/>
      <c r="AW229" s="50"/>
      <c r="AX229" s="24"/>
    </row>
    <row r="230" spans="2:50" s="23" customFormat="1" x14ac:dyDescent="0.2">
      <c r="B230" s="85">
        <v>22</v>
      </c>
      <c r="C230" s="86" t="s">
        <v>104</v>
      </c>
      <c r="D230" s="86" t="s">
        <v>214</v>
      </c>
      <c r="E230" s="86"/>
      <c r="F230" s="86"/>
      <c r="G230" s="86" t="s">
        <v>44</v>
      </c>
      <c r="H230" s="85" t="s">
        <v>31</v>
      </c>
      <c r="I230" s="115" t="str">
        <f>'[1]HQA - BASE UNIT TYPE'!$B$39</f>
        <v>(J3) 2 Bed - Mid Terrace (1 st) adj to OP</v>
      </c>
      <c r="J230" s="122">
        <v>132</v>
      </c>
      <c r="K230" s="62"/>
      <c r="M230" s="76"/>
      <c r="N230" s="52"/>
      <c r="P230" s="50"/>
      <c r="R230" s="50"/>
      <c r="T230" s="50"/>
      <c r="V230" s="50"/>
      <c r="X230" s="50"/>
      <c r="Z230" s="50"/>
      <c r="AB230" s="50"/>
      <c r="AD230" s="50"/>
      <c r="AF230" s="50"/>
      <c r="AH230" s="50"/>
      <c r="AJ230" s="50"/>
      <c r="AL230" s="50"/>
      <c r="AO230" s="50"/>
      <c r="AP230" s="52"/>
      <c r="AQ230" s="52"/>
      <c r="AS230" s="69"/>
      <c r="AU230" s="50"/>
      <c r="AW230" s="50"/>
      <c r="AX230" s="24"/>
    </row>
    <row r="231" spans="2:50" s="23" customFormat="1" x14ac:dyDescent="0.2">
      <c r="B231" s="85">
        <v>23</v>
      </c>
      <c r="C231" s="86" t="s">
        <v>104</v>
      </c>
      <c r="D231" s="86" t="s">
        <v>214</v>
      </c>
      <c r="E231" s="86"/>
      <c r="F231" s="86" t="s">
        <v>62</v>
      </c>
      <c r="G231" s="86" t="s">
        <v>54</v>
      </c>
      <c r="H231" s="85" t="s">
        <v>31</v>
      </c>
      <c r="I231" s="112" t="str">
        <f>'[1]HQA - BASE UNIT TYPE'!$B$13</f>
        <v>(B2) 4 Bed - End Terrace (3 st)</v>
      </c>
      <c r="J231" s="122">
        <v>103</v>
      </c>
      <c r="K231" s="62"/>
      <c r="M231" s="76"/>
      <c r="N231" s="52"/>
      <c r="P231" s="50"/>
      <c r="R231" s="50"/>
      <c r="T231" s="50"/>
      <c r="V231" s="50"/>
      <c r="X231" s="50"/>
      <c r="Z231" s="50"/>
      <c r="AB231" s="50"/>
      <c r="AD231" s="50"/>
      <c r="AF231" s="50"/>
      <c r="AH231" s="50"/>
      <c r="AJ231" s="50"/>
      <c r="AL231" s="50"/>
      <c r="AO231" s="50"/>
      <c r="AP231" s="52"/>
      <c r="AQ231" s="52"/>
      <c r="AS231" s="69"/>
      <c r="AU231" s="50"/>
      <c r="AW231" s="50"/>
      <c r="AX231" s="24"/>
    </row>
    <row r="232" spans="2:50" s="23" customFormat="1" x14ac:dyDescent="0.2">
      <c r="B232" s="85">
        <v>24</v>
      </c>
      <c r="C232" s="86" t="s">
        <v>104</v>
      </c>
      <c r="D232" s="86" t="s">
        <v>214</v>
      </c>
      <c r="E232" s="86"/>
      <c r="F232" s="86"/>
      <c r="G232" s="86" t="s">
        <v>44</v>
      </c>
      <c r="H232" s="86" t="s">
        <v>32</v>
      </c>
      <c r="I232" s="115" t="str">
        <f>'[1]HQA - BASE UNIT TYPE'!$B$40</f>
        <v>(K3) 3 Bed - Mid Terrace (2 st) adj to OP</v>
      </c>
      <c r="J232" s="122">
        <v>133</v>
      </c>
      <c r="K232" s="62"/>
      <c r="M232" s="76"/>
      <c r="N232" s="52"/>
      <c r="P232" s="50"/>
      <c r="R232" s="50"/>
      <c r="T232" s="50"/>
      <c r="V232" s="50"/>
      <c r="X232" s="50"/>
      <c r="Z232" s="50"/>
      <c r="AB232" s="50"/>
      <c r="AD232" s="50"/>
      <c r="AF232" s="50"/>
      <c r="AH232" s="50"/>
      <c r="AJ232" s="50"/>
      <c r="AL232" s="50"/>
      <c r="AO232" s="50"/>
      <c r="AP232" s="52"/>
      <c r="AQ232" s="52"/>
      <c r="AS232" s="69"/>
      <c r="AU232" s="50"/>
      <c r="AW232" s="50"/>
      <c r="AX232" s="24"/>
    </row>
    <row r="233" spans="2:50" s="23" customFormat="1" x14ac:dyDescent="0.2">
      <c r="B233" s="85">
        <v>25</v>
      </c>
      <c r="C233" s="86" t="s">
        <v>104</v>
      </c>
      <c r="D233" s="86" t="s">
        <v>214</v>
      </c>
      <c r="E233" s="86"/>
      <c r="F233" s="86" t="s">
        <v>62</v>
      </c>
      <c r="G233" s="86" t="s">
        <v>54</v>
      </c>
      <c r="H233" s="85" t="s">
        <v>31</v>
      </c>
      <c r="I233" s="112" t="str">
        <f>'[1]HQA - BASE UNIT TYPE'!$B$13</f>
        <v>(B2) 4 Bed - End Terrace (3 st)</v>
      </c>
      <c r="J233" s="122">
        <v>102</v>
      </c>
      <c r="K233" s="62"/>
      <c r="M233" s="76"/>
      <c r="N233" s="52"/>
      <c r="P233" s="50"/>
      <c r="R233" s="50"/>
      <c r="T233" s="50"/>
      <c r="V233" s="50"/>
      <c r="X233" s="50"/>
      <c r="Z233" s="50"/>
      <c r="AB233" s="50"/>
      <c r="AD233" s="50"/>
      <c r="AF233" s="50"/>
      <c r="AH233" s="50"/>
      <c r="AJ233" s="50"/>
      <c r="AL233" s="50"/>
      <c r="AO233" s="50"/>
      <c r="AP233" s="52"/>
      <c r="AQ233" s="52"/>
      <c r="AS233" s="69"/>
      <c r="AU233" s="50"/>
      <c r="AW233" s="50"/>
      <c r="AX233" s="24"/>
    </row>
    <row r="234" spans="2:50" s="23" customFormat="1" x14ac:dyDescent="0.2">
      <c r="B234" s="85">
        <v>26</v>
      </c>
      <c r="C234" s="86" t="s">
        <v>104</v>
      </c>
      <c r="D234" s="86" t="s">
        <v>214</v>
      </c>
      <c r="E234" s="86"/>
      <c r="F234" s="86"/>
      <c r="G234" s="86" t="s">
        <v>44</v>
      </c>
      <c r="H234" s="85" t="s">
        <v>31</v>
      </c>
      <c r="I234" s="110" t="s">
        <v>52</v>
      </c>
      <c r="J234" s="122">
        <v>134</v>
      </c>
      <c r="K234" s="62"/>
      <c r="M234" s="76"/>
      <c r="N234" s="52"/>
      <c r="P234" s="50"/>
      <c r="R234" s="50"/>
      <c r="T234" s="50"/>
      <c r="V234" s="50"/>
      <c r="X234" s="50"/>
      <c r="Z234" s="50"/>
      <c r="AB234" s="50"/>
      <c r="AD234" s="50"/>
      <c r="AF234" s="50"/>
      <c r="AH234" s="50"/>
      <c r="AJ234" s="50"/>
      <c r="AL234" s="50"/>
      <c r="AO234" s="50"/>
      <c r="AP234" s="52"/>
      <c r="AQ234" s="52"/>
      <c r="AS234" s="69"/>
      <c r="AU234" s="50"/>
      <c r="AW234" s="50"/>
      <c r="AX234" s="24"/>
    </row>
    <row r="235" spans="2:50" s="23" customFormat="1" x14ac:dyDescent="0.2">
      <c r="B235" s="85">
        <v>27</v>
      </c>
      <c r="C235" s="86" t="s">
        <v>104</v>
      </c>
      <c r="D235" s="86" t="s">
        <v>214</v>
      </c>
      <c r="E235" s="86"/>
      <c r="F235" s="86" t="s">
        <v>62</v>
      </c>
      <c r="G235" s="86" t="s">
        <v>54</v>
      </c>
      <c r="H235" s="85" t="s">
        <v>31</v>
      </c>
      <c r="I235" s="112" t="str">
        <f>'[1]HQA - BASE UNIT TYPE'!$B$12</f>
        <v>(B1) 4 Bed - End Terrace (3 st)</v>
      </c>
      <c r="J235" s="122">
        <v>101</v>
      </c>
      <c r="K235" s="62"/>
      <c r="M235" s="76"/>
      <c r="N235" s="52"/>
      <c r="P235" s="50"/>
      <c r="R235" s="50"/>
      <c r="T235" s="50"/>
      <c r="V235" s="50"/>
      <c r="X235" s="50"/>
      <c r="Z235" s="50"/>
      <c r="AB235" s="50"/>
      <c r="AD235" s="50"/>
      <c r="AF235" s="50"/>
      <c r="AH235" s="50"/>
      <c r="AJ235" s="50"/>
      <c r="AL235" s="50"/>
      <c r="AO235" s="50"/>
      <c r="AP235" s="52"/>
      <c r="AQ235" s="52"/>
      <c r="AS235" s="69"/>
      <c r="AU235" s="50"/>
      <c r="AW235" s="50"/>
      <c r="AX235" s="24"/>
    </row>
    <row r="236" spans="2:50" s="23" customFormat="1" x14ac:dyDescent="0.2">
      <c r="B236" s="85">
        <v>28</v>
      </c>
      <c r="C236" s="86" t="s">
        <v>104</v>
      </c>
      <c r="D236" s="86" t="s">
        <v>214</v>
      </c>
      <c r="E236" s="86"/>
      <c r="F236" s="86"/>
      <c r="G236" s="86" t="s">
        <v>44</v>
      </c>
      <c r="H236" s="86" t="s">
        <v>32</v>
      </c>
      <c r="I236" s="110" t="s">
        <v>53</v>
      </c>
      <c r="J236" s="122">
        <v>135</v>
      </c>
      <c r="K236" s="62"/>
      <c r="M236" s="76"/>
      <c r="N236" s="52"/>
      <c r="P236" s="50"/>
      <c r="R236" s="50"/>
      <c r="T236" s="50"/>
      <c r="V236" s="50"/>
      <c r="X236" s="50"/>
      <c r="Z236" s="50"/>
      <c r="AB236" s="50"/>
      <c r="AD236" s="50"/>
      <c r="AF236" s="50"/>
      <c r="AH236" s="50"/>
      <c r="AJ236" s="50"/>
      <c r="AL236" s="50"/>
      <c r="AO236" s="50"/>
      <c r="AP236" s="52"/>
      <c r="AQ236" s="52"/>
      <c r="AS236" s="69"/>
      <c r="AU236" s="50"/>
      <c r="AW236" s="50"/>
      <c r="AX236" s="24"/>
    </row>
    <row r="237" spans="2:50" s="23" customFormat="1" x14ac:dyDescent="0.2">
      <c r="B237" s="85">
        <v>29</v>
      </c>
      <c r="C237" s="86" t="s">
        <v>104</v>
      </c>
      <c r="D237" s="86" t="s">
        <v>214</v>
      </c>
      <c r="E237" s="86"/>
      <c r="F237" s="86"/>
      <c r="G237" s="86" t="s">
        <v>44</v>
      </c>
      <c r="H237" s="85" t="s">
        <v>31</v>
      </c>
      <c r="I237" s="110" t="s">
        <v>52</v>
      </c>
      <c r="J237" s="122">
        <v>136</v>
      </c>
      <c r="K237" s="62"/>
      <c r="M237" s="76"/>
      <c r="N237" s="52"/>
      <c r="P237" s="50"/>
      <c r="R237" s="50"/>
      <c r="T237" s="50"/>
      <c r="V237" s="50"/>
      <c r="X237" s="50"/>
      <c r="Z237" s="50"/>
      <c r="AB237" s="50"/>
      <c r="AD237" s="50"/>
      <c r="AF237" s="50"/>
      <c r="AH237" s="50"/>
      <c r="AJ237" s="50"/>
      <c r="AL237" s="50"/>
      <c r="AO237" s="50"/>
      <c r="AP237" s="52"/>
      <c r="AQ237" s="52"/>
      <c r="AS237" s="69"/>
      <c r="AU237" s="50"/>
      <c r="AW237" s="50"/>
      <c r="AX237" s="24"/>
    </row>
    <row r="238" spans="2:50" s="23" customFormat="1" x14ac:dyDescent="0.2">
      <c r="B238" s="85">
        <v>30</v>
      </c>
      <c r="C238" s="86" t="s">
        <v>104</v>
      </c>
      <c r="D238" s="86" t="s">
        <v>214</v>
      </c>
      <c r="E238" s="86"/>
      <c r="F238" s="86"/>
      <c r="G238" s="86" t="s">
        <v>44</v>
      </c>
      <c r="H238" s="86" t="s">
        <v>32</v>
      </c>
      <c r="I238" s="110" t="s">
        <v>53</v>
      </c>
      <c r="J238" s="122">
        <v>137</v>
      </c>
      <c r="K238" s="62"/>
      <c r="M238" s="76"/>
      <c r="N238" s="52"/>
      <c r="P238" s="50"/>
      <c r="R238" s="50"/>
      <c r="T238" s="50"/>
      <c r="V238" s="50"/>
      <c r="X238" s="50"/>
      <c r="Z238" s="50"/>
      <c r="AB238" s="50"/>
      <c r="AD238" s="50"/>
      <c r="AF238" s="50"/>
      <c r="AH238" s="50"/>
      <c r="AJ238" s="50"/>
      <c r="AL238" s="50"/>
      <c r="AO238" s="50"/>
      <c r="AP238" s="52"/>
      <c r="AQ238" s="52"/>
      <c r="AS238" s="69"/>
      <c r="AU238" s="50"/>
      <c r="AW238" s="50"/>
      <c r="AX238" s="24"/>
    </row>
    <row r="239" spans="2:50" s="131" customFormat="1" x14ac:dyDescent="0.2">
      <c r="B239" s="127"/>
      <c r="C239" s="127"/>
      <c r="D239" s="127"/>
      <c r="E239" s="128"/>
      <c r="F239" s="128"/>
      <c r="G239" s="128"/>
      <c r="H239" s="127"/>
      <c r="I239" s="129"/>
      <c r="J239" s="127"/>
      <c r="K239" s="130"/>
      <c r="M239" s="132"/>
      <c r="N239" s="133"/>
      <c r="P239" s="134"/>
      <c r="R239" s="134"/>
      <c r="T239" s="134"/>
      <c r="V239" s="134"/>
      <c r="X239" s="134"/>
      <c r="Z239" s="134"/>
      <c r="AB239" s="134"/>
      <c r="AD239" s="134"/>
      <c r="AF239" s="134"/>
      <c r="AH239" s="134"/>
      <c r="AJ239" s="134"/>
      <c r="AL239" s="134"/>
      <c r="AO239" s="134"/>
      <c r="AP239" s="133"/>
      <c r="AQ239" s="133"/>
      <c r="AS239" s="135"/>
      <c r="AU239" s="134"/>
      <c r="AW239" s="134"/>
      <c r="AX239" s="136"/>
    </row>
    <row r="240" spans="2:50" s="15" customFormat="1" x14ac:dyDescent="0.2">
      <c r="B240" s="91">
        <v>1</v>
      </c>
      <c r="C240" s="96" t="s">
        <v>105</v>
      </c>
      <c r="D240" s="96" t="s">
        <v>215</v>
      </c>
      <c r="E240" s="96" t="s">
        <v>34</v>
      </c>
      <c r="F240" s="96"/>
      <c r="G240" s="96" t="s">
        <v>39</v>
      </c>
      <c r="H240" s="91" t="s">
        <v>31</v>
      </c>
      <c r="I240" s="126" t="str">
        <f>'[1]HQA - BASE UNIT TYPE'!$B$44</f>
        <v>(L2) 2 Bed -  End Terrace (2 st)</v>
      </c>
      <c r="J240" s="122">
        <v>51</v>
      </c>
      <c r="K240" s="14" t="s">
        <v>13</v>
      </c>
      <c r="L240" s="15" t="e">
        <f>VLOOKUP('MPRN + HQA'!$I240,#REF!,2,FALSE)</f>
        <v>#REF!</v>
      </c>
      <c r="M240" s="75" t="e">
        <f>VLOOKUP('MPRN + HQA'!$I240,#REF!,3,FALSE)</f>
        <v>#REF!</v>
      </c>
      <c r="N240" s="28" t="e">
        <f>VLOOKUP('MPRN + HQA'!$I240,#REF!,4,FALSE)</f>
        <v>#REF!</v>
      </c>
      <c r="O240" s="15" t="e">
        <f>VLOOKUP('MPRN + HQA'!$I240,#REF!,5,FALSE)</f>
        <v>#REF!</v>
      </c>
      <c r="P240" s="41" t="e">
        <f>VLOOKUP('MPRN + HQA'!$I240,#REF!,6,FALSE)</f>
        <v>#REF!</v>
      </c>
      <c r="Q240" s="15" t="e">
        <f>VLOOKUP('MPRN + HQA'!$I240,#REF!,7,FALSE)</f>
        <v>#REF!</v>
      </c>
      <c r="R240" s="41" t="e">
        <f>VLOOKUP('MPRN + HQA'!$I240,#REF!,8,FALSE)</f>
        <v>#REF!</v>
      </c>
      <c r="S240" s="15" t="e">
        <f>VLOOKUP('MPRN + HQA'!$I240,#REF!,9,FALSE)</f>
        <v>#REF!</v>
      </c>
      <c r="T240" s="41" t="e">
        <f>VLOOKUP('MPRN + HQA'!$I240,#REF!,10,FALSE)</f>
        <v>#REF!</v>
      </c>
      <c r="U240" s="15" t="e">
        <f>VLOOKUP('MPRN + HQA'!$I240,#REF!,11,FALSE)</f>
        <v>#REF!</v>
      </c>
      <c r="V240" s="41" t="e">
        <f>VLOOKUP('MPRN + HQA'!$I240,#REF!,12,FALSE)</f>
        <v>#REF!</v>
      </c>
      <c r="W240" s="15" t="e">
        <f>VLOOKUP('MPRN + HQA'!$I240,#REF!,13,FALSE)</f>
        <v>#REF!</v>
      </c>
      <c r="X240" s="41" t="e">
        <f>VLOOKUP('MPRN + HQA'!$I240,#REF!,14,FALSE)</f>
        <v>#REF!</v>
      </c>
      <c r="Y240" s="15" t="e">
        <f>VLOOKUP('MPRN + HQA'!$I240,#REF!,15,FALSE)</f>
        <v>#REF!</v>
      </c>
      <c r="Z240" s="41" t="e">
        <f>VLOOKUP('MPRN + HQA'!$I240,#REF!,16,FALSE)</f>
        <v>#REF!</v>
      </c>
      <c r="AA240" s="15" t="e">
        <f>VLOOKUP('MPRN + HQA'!$I240,#REF!,17,FALSE)</f>
        <v>#REF!</v>
      </c>
      <c r="AB240" s="41" t="e">
        <f>VLOOKUP('MPRN + HQA'!$I240,#REF!,18,FALSE)</f>
        <v>#REF!</v>
      </c>
      <c r="AC240" s="15" t="e">
        <f>VLOOKUP('MPRN + HQA'!$I240,#REF!,19,FALSE)</f>
        <v>#REF!</v>
      </c>
      <c r="AD240" s="41" t="e">
        <f>VLOOKUP('MPRN + HQA'!$I240,#REF!,20,FALSE)</f>
        <v>#REF!</v>
      </c>
      <c r="AE240" s="15" t="e">
        <f>VLOOKUP('MPRN + HQA'!$I240,#REF!,21,FALSE)</f>
        <v>#REF!</v>
      </c>
      <c r="AF240" s="41" t="e">
        <f>VLOOKUP('MPRN + HQA'!$I240,#REF!,22,FALSE)</f>
        <v>#REF!</v>
      </c>
      <c r="AG240" s="15" t="e">
        <f>VLOOKUP('MPRN + HQA'!$I240,#REF!,23,FALSE)</f>
        <v>#REF!</v>
      </c>
      <c r="AH240" s="41" t="e">
        <f>VLOOKUP('MPRN + HQA'!$I240,#REF!,24,FALSE)</f>
        <v>#REF!</v>
      </c>
      <c r="AI240" s="15" t="e">
        <f>VLOOKUP('MPRN + HQA'!$I240,#REF!,25,FALSE)</f>
        <v>#REF!</v>
      </c>
      <c r="AJ240" s="41" t="e">
        <f>VLOOKUP('MPRN + HQA'!$I240,#REF!,26,FALSE)</f>
        <v>#REF!</v>
      </c>
      <c r="AK240" s="15" t="e">
        <f>VLOOKUP('MPRN + HQA'!$I240,#REF!,27,FALSE)</f>
        <v>#REF!</v>
      </c>
      <c r="AL240" s="41" t="e">
        <f>VLOOKUP('MPRN + HQA'!$I240,#REF!,28,FALSE)</f>
        <v>#REF!</v>
      </c>
      <c r="AM240" s="15" t="e">
        <f>VLOOKUP('MPRN + HQA'!$I240,#REF!,29,FALSE)</f>
        <v>#REF!</v>
      </c>
      <c r="AN240" s="15" t="e">
        <f>VLOOKUP('MPRN + HQA'!$I240,#REF!,30,FALSE)</f>
        <v>#REF!</v>
      </c>
      <c r="AO240" s="41" t="e">
        <f>VLOOKUP('MPRN + HQA'!$I240,#REF!,31,FALSE)</f>
        <v>#REF!</v>
      </c>
      <c r="AP240" s="28" t="e">
        <f>VLOOKUP('MPRN + HQA'!$I240,#REF!,32,FALSE)</f>
        <v>#REF!</v>
      </c>
      <c r="AQ240" s="28" t="e">
        <f>VLOOKUP('MPRN + HQA'!$I240,#REF!,33,FALSE)</f>
        <v>#REF!</v>
      </c>
      <c r="AR240" s="15">
        <v>65.5</v>
      </c>
      <c r="AS240" s="68" t="e">
        <f>VLOOKUP('MPRN + HQA'!$I240,#REF!,35,FALSE)</f>
        <v>#REF!</v>
      </c>
      <c r="AT240" s="15" t="e">
        <f>VLOOKUP('MPRN + HQA'!$I240,#REF!,36,FALSE)</f>
        <v>#REF!</v>
      </c>
      <c r="AU240" s="41" t="e">
        <f>VLOOKUP('MPRN + HQA'!$I240,#REF!,37,FALSE)</f>
        <v>#REF!</v>
      </c>
      <c r="AV240" s="15" t="e">
        <f>VLOOKUP('MPRN + HQA'!$I240,#REF!,38,FALSE)</f>
        <v>#REF!</v>
      </c>
      <c r="AW240" s="41" t="e">
        <f>VLOOKUP('MPRN + HQA'!$I240,#REF!,39,FALSE)</f>
        <v>#REF!</v>
      </c>
      <c r="AX240" s="29"/>
    </row>
    <row r="241" spans="2:50" s="17" customFormat="1" x14ac:dyDescent="0.2">
      <c r="B241" s="91">
        <v>2</v>
      </c>
      <c r="C241" s="96" t="s">
        <v>105</v>
      </c>
      <c r="D241" s="96" t="s">
        <v>215</v>
      </c>
      <c r="E241" s="96"/>
      <c r="F241" s="96"/>
      <c r="G241" s="96" t="s">
        <v>39</v>
      </c>
      <c r="H241" s="91" t="s">
        <v>31</v>
      </c>
      <c r="I241" s="126" t="s">
        <v>61</v>
      </c>
      <c r="J241" s="122">
        <v>53</v>
      </c>
      <c r="K241" s="16" t="s">
        <v>11</v>
      </c>
      <c r="L241" s="17" t="e">
        <f>VLOOKUP('MPRN + HQA'!$I241,#REF!,2,FALSE)</f>
        <v>#REF!</v>
      </c>
      <c r="M241" s="73" t="e">
        <f>VLOOKUP('MPRN + HQA'!$I241,#REF!,3,FALSE)</f>
        <v>#REF!</v>
      </c>
      <c r="N241" s="34" t="e">
        <f>VLOOKUP('MPRN + HQA'!$I241,#REF!,4,FALSE)</f>
        <v>#REF!</v>
      </c>
      <c r="O241" s="17" t="e">
        <f>VLOOKUP('MPRN + HQA'!$I241,#REF!,5,FALSE)</f>
        <v>#REF!</v>
      </c>
      <c r="P241" s="40" t="e">
        <f>VLOOKUP('MPRN + HQA'!$I241,#REF!,6,FALSE)</f>
        <v>#REF!</v>
      </c>
      <c r="Q241" s="17" t="e">
        <f>VLOOKUP('MPRN + HQA'!$I241,#REF!,7,FALSE)</f>
        <v>#REF!</v>
      </c>
      <c r="R241" s="40" t="e">
        <f>VLOOKUP('MPRN + HQA'!$I241,#REF!,8,FALSE)</f>
        <v>#REF!</v>
      </c>
      <c r="S241" s="17" t="e">
        <f>VLOOKUP('MPRN + HQA'!$I241,#REF!,9,FALSE)</f>
        <v>#REF!</v>
      </c>
      <c r="T241" s="40" t="e">
        <f>VLOOKUP('MPRN + HQA'!$I241,#REF!,10,FALSE)</f>
        <v>#REF!</v>
      </c>
      <c r="U241" s="17" t="e">
        <f>VLOOKUP('MPRN + HQA'!$I241,#REF!,11,FALSE)</f>
        <v>#REF!</v>
      </c>
      <c r="V241" s="40" t="e">
        <f>VLOOKUP('MPRN + HQA'!$I241,#REF!,12,FALSE)</f>
        <v>#REF!</v>
      </c>
      <c r="W241" s="17" t="e">
        <f>VLOOKUP('MPRN + HQA'!$I241,#REF!,13,FALSE)</f>
        <v>#REF!</v>
      </c>
      <c r="X241" s="40" t="e">
        <f>VLOOKUP('MPRN + HQA'!$I241,#REF!,14,FALSE)</f>
        <v>#REF!</v>
      </c>
      <c r="Y241" s="17" t="e">
        <f>VLOOKUP('MPRN + HQA'!$I241,#REF!,15,FALSE)</f>
        <v>#REF!</v>
      </c>
      <c r="Z241" s="40" t="e">
        <f>VLOOKUP('MPRN + HQA'!$I241,#REF!,16,FALSE)</f>
        <v>#REF!</v>
      </c>
      <c r="AA241" s="17" t="e">
        <f>VLOOKUP('MPRN + HQA'!$I241,#REF!,17,FALSE)</f>
        <v>#REF!</v>
      </c>
      <c r="AB241" s="40" t="e">
        <f>VLOOKUP('MPRN + HQA'!$I241,#REF!,18,FALSE)</f>
        <v>#REF!</v>
      </c>
      <c r="AC241" s="17" t="e">
        <f>VLOOKUP('MPRN + HQA'!$I241,#REF!,19,FALSE)</f>
        <v>#REF!</v>
      </c>
      <c r="AD241" s="40" t="e">
        <f>VLOOKUP('MPRN + HQA'!$I241,#REF!,20,FALSE)</f>
        <v>#REF!</v>
      </c>
      <c r="AE241" s="17" t="e">
        <f>VLOOKUP('MPRN + HQA'!$I241,#REF!,21,FALSE)</f>
        <v>#REF!</v>
      </c>
      <c r="AF241" s="40" t="e">
        <f>VLOOKUP('MPRN + HQA'!$I241,#REF!,22,FALSE)</f>
        <v>#REF!</v>
      </c>
      <c r="AG241" s="17" t="e">
        <f>VLOOKUP('MPRN + HQA'!$I241,#REF!,23,FALSE)</f>
        <v>#REF!</v>
      </c>
      <c r="AH241" s="40" t="e">
        <f>VLOOKUP('MPRN + HQA'!$I241,#REF!,24,FALSE)</f>
        <v>#REF!</v>
      </c>
      <c r="AI241" s="17" t="e">
        <f>VLOOKUP('MPRN + HQA'!$I241,#REF!,25,FALSE)</f>
        <v>#REF!</v>
      </c>
      <c r="AJ241" s="40" t="e">
        <f>VLOOKUP('MPRN + HQA'!$I241,#REF!,26,FALSE)</f>
        <v>#REF!</v>
      </c>
      <c r="AK241" s="17" t="e">
        <f>VLOOKUP('MPRN + HQA'!$I241,#REF!,27,FALSE)</f>
        <v>#REF!</v>
      </c>
      <c r="AL241" s="40" t="e">
        <f>VLOOKUP('MPRN + HQA'!$I241,#REF!,28,FALSE)</f>
        <v>#REF!</v>
      </c>
      <c r="AM241" s="17" t="e">
        <f>VLOOKUP('MPRN + HQA'!$I241,#REF!,29,FALSE)</f>
        <v>#REF!</v>
      </c>
      <c r="AN241" s="17" t="e">
        <f>VLOOKUP('MPRN + HQA'!$I241,#REF!,30,FALSE)</f>
        <v>#REF!</v>
      </c>
      <c r="AO241" s="40" t="e">
        <f>VLOOKUP('MPRN + HQA'!$I241,#REF!,31,FALSE)</f>
        <v>#REF!</v>
      </c>
      <c r="AP241" s="34" t="e">
        <f>VLOOKUP('MPRN + HQA'!$I241,#REF!,32,FALSE)</f>
        <v>#REF!</v>
      </c>
      <c r="AQ241" s="34" t="e">
        <f>VLOOKUP('MPRN + HQA'!$I241,#REF!,33,FALSE)</f>
        <v>#REF!</v>
      </c>
      <c r="AR241" s="17">
        <v>68.599999999999994</v>
      </c>
      <c r="AS241" s="66" t="e">
        <f>VLOOKUP('MPRN + HQA'!$I241,#REF!,35,FALSE)</f>
        <v>#REF!</v>
      </c>
      <c r="AT241" s="17" t="e">
        <f>VLOOKUP('MPRN + HQA'!$I241,#REF!,36,FALSE)</f>
        <v>#REF!</v>
      </c>
      <c r="AU241" s="40" t="e">
        <f>VLOOKUP('MPRN + HQA'!$I241,#REF!,37,FALSE)</f>
        <v>#REF!</v>
      </c>
      <c r="AV241" s="17" t="e">
        <f>VLOOKUP('MPRN + HQA'!$I241,#REF!,38,FALSE)</f>
        <v>#REF!</v>
      </c>
      <c r="AW241" s="40" t="e">
        <f>VLOOKUP('MPRN + HQA'!$I241,#REF!,39,FALSE)</f>
        <v>#REF!</v>
      </c>
      <c r="AX241" s="35"/>
    </row>
    <row r="242" spans="2:50" s="17" customFormat="1" x14ac:dyDescent="0.2">
      <c r="B242" s="91">
        <v>3</v>
      </c>
      <c r="C242" s="96" t="s">
        <v>105</v>
      </c>
      <c r="D242" s="96" t="s">
        <v>215</v>
      </c>
      <c r="E242" s="96"/>
      <c r="F242" s="96"/>
      <c r="G242" s="96" t="s">
        <v>39</v>
      </c>
      <c r="H242" s="91" t="s">
        <v>31</v>
      </c>
      <c r="I242" s="126" t="s">
        <v>61</v>
      </c>
      <c r="J242" s="122">
        <v>55</v>
      </c>
      <c r="K242" s="16" t="s">
        <v>11</v>
      </c>
      <c r="L242" s="17" t="e">
        <f>VLOOKUP('MPRN + HQA'!$I242,#REF!,2,FALSE)</f>
        <v>#REF!</v>
      </c>
      <c r="M242" s="73" t="e">
        <f>VLOOKUP('MPRN + HQA'!$I242,#REF!,3,FALSE)</f>
        <v>#REF!</v>
      </c>
      <c r="N242" s="34" t="e">
        <f>VLOOKUP('MPRN + HQA'!$I242,#REF!,4,FALSE)</f>
        <v>#REF!</v>
      </c>
      <c r="O242" s="17" t="e">
        <f>VLOOKUP('MPRN + HQA'!$I242,#REF!,5,FALSE)</f>
        <v>#REF!</v>
      </c>
      <c r="P242" s="40" t="e">
        <f>VLOOKUP('MPRN + HQA'!$I242,#REF!,6,FALSE)</f>
        <v>#REF!</v>
      </c>
      <c r="Q242" s="17" t="e">
        <f>VLOOKUP('MPRN + HQA'!$I242,#REF!,7,FALSE)</f>
        <v>#REF!</v>
      </c>
      <c r="R242" s="40" t="e">
        <f>VLOOKUP('MPRN + HQA'!$I242,#REF!,8,FALSE)</f>
        <v>#REF!</v>
      </c>
      <c r="S242" s="17" t="e">
        <f>VLOOKUP('MPRN + HQA'!$I242,#REF!,9,FALSE)</f>
        <v>#REF!</v>
      </c>
      <c r="T242" s="40" t="e">
        <f>VLOOKUP('MPRN + HQA'!$I242,#REF!,10,FALSE)</f>
        <v>#REF!</v>
      </c>
      <c r="U242" s="17" t="e">
        <f>VLOOKUP('MPRN + HQA'!$I242,#REF!,11,FALSE)</f>
        <v>#REF!</v>
      </c>
      <c r="V242" s="40" t="e">
        <f>VLOOKUP('MPRN + HQA'!$I242,#REF!,12,FALSE)</f>
        <v>#REF!</v>
      </c>
      <c r="W242" s="17" t="e">
        <f>VLOOKUP('MPRN + HQA'!$I242,#REF!,13,FALSE)</f>
        <v>#REF!</v>
      </c>
      <c r="X242" s="40" t="e">
        <f>VLOOKUP('MPRN + HQA'!$I242,#REF!,14,FALSE)</f>
        <v>#REF!</v>
      </c>
      <c r="Y242" s="17" t="e">
        <f>VLOOKUP('MPRN + HQA'!$I242,#REF!,15,FALSE)</f>
        <v>#REF!</v>
      </c>
      <c r="Z242" s="40" t="e">
        <f>VLOOKUP('MPRN + HQA'!$I242,#REF!,16,FALSE)</f>
        <v>#REF!</v>
      </c>
      <c r="AA242" s="17" t="e">
        <f>VLOOKUP('MPRN + HQA'!$I242,#REF!,17,FALSE)</f>
        <v>#REF!</v>
      </c>
      <c r="AB242" s="40" t="e">
        <f>VLOOKUP('MPRN + HQA'!$I242,#REF!,18,FALSE)</f>
        <v>#REF!</v>
      </c>
      <c r="AC242" s="17" t="e">
        <f>VLOOKUP('MPRN + HQA'!$I242,#REF!,19,FALSE)</f>
        <v>#REF!</v>
      </c>
      <c r="AD242" s="40" t="e">
        <f>VLOOKUP('MPRN + HQA'!$I242,#REF!,20,FALSE)</f>
        <v>#REF!</v>
      </c>
      <c r="AE242" s="17" t="e">
        <f>VLOOKUP('MPRN + HQA'!$I242,#REF!,21,FALSE)</f>
        <v>#REF!</v>
      </c>
      <c r="AF242" s="40" t="e">
        <f>VLOOKUP('MPRN + HQA'!$I242,#REF!,22,FALSE)</f>
        <v>#REF!</v>
      </c>
      <c r="AG242" s="17" t="e">
        <f>VLOOKUP('MPRN + HQA'!$I242,#REF!,23,FALSE)</f>
        <v>#REF!</v>
      </c>
      <c r="AH242" s="40" t="e">
        <f>VLOOKUP('MPRN + HQA'!$I242,#REF!,24,FALSE)</f>
        <v>#REF!</v>
      </c>
      <c r="AI242" s="17" t="e">
        <f>VLOOKUP('MPRN + HQA'!$I242,#REF!,25,FALSE)</f>
        <v>#REF!</v>
      </c>
      <c r="AJ242" s="40" t="e">
        <f>VLOOKUP('MPRN + HQA'!$I242,#REF!,26,FALSE)</f>
        <v>#REF!</v>
      </c>
      <c r="AK242" s="17" t="e">
        <f>VLOOKUP('MPRN + HQA'!$I242,#REF!,27,FALSE)</f>
        <v>#REF!</v>
      </c>
      <c r="AL242" s="40" t="e">
        <f>VLOOKUP('MPRN + HQA'!$I242,#REF!,28,FALSE)</f>
        <v>#REF!</v>
      </c>
      <c r="AM242" s="17" t="e">
        <f>VLOOKUP('MPRN + HQA'!$I242,#REF!,29,FALSE)</f>
        <v>#REF!</v>
      </c>
      <c r="AN242" s="17" t="e">
        <f>VLOOKUP('MPRN + HQA'!$I242,#REF!,30,FALSE)</f>
        <v>#REF!</v>
      </c>
      <c r="AO242" s="40" t="e">
        <f>VLOOKUP('MPRN + HQA'!$I242,#REF!,31,FALSE)</f>
        <v>#REF!</v>
      </c>
      <c r="AP242" s="34" t="e">
        <f>VLOOKUP('MPRN + HQA'!$I242,#REF!,32,FALSE)</f>
        <v>#REF!</v>
      </c>
      <c r="AQ242" s="34" t="e">
        <f>VLOOKUP('MPRN + HQA'!$I242,#REF!,33,FALSE)</f>
        <v>#REF!</v>
      </c>
      <c r="AR242" s="17">
        <v>82.4</v>
      </c>
      <c r="AS242" s="66" t="e">
        <f>VLOOKUP('MPRN + HQA'!$I242,#REF!,35,FALSE)</f>
        <v>#REF!</v>
      </c>
      <c r="AT242" s="17" t="e">
        <f>VLOOKUP('MPRN + HQA'!$I242,#REF!,36,FALSE)</f>
        <v>#REF!</v>
      </c>
      <c r="AU242" s="40" t="e">
        <f>VLOOKUP('MPRN + HQA'!$I242,#REF!,37,FALSE)</f>
        <v>#REF!</v>
      </c>
      <c r="AV242" s="17" t="e">
        <f>VLOOKUP('MPRN + HQA'!$I242,#REF!,38,FALSE)</f>
        <v>#REF!</v>
      </c>
      <c r="AW242" s="40" t="e">
        <f>VLOOKUP('MPRN + HQA'!$I242,#REF!,39,FALSE)</f>
        <v>#REF!</v>
      </c>
      <c r="AX242" s="35"/>
    </row>
    <row r="243" spans="2:50" s="17" customFormat="1" x14ac:dyDescent="0.2">
      <c r="B243" s="91">
        <v>4</v>
      </c>
      <c r="C243" s="96" t="s">
        <v>105</v>
      </c>
      <c r="D243" s="96" t="s">
        <v>215</v>
      </c>
      <c r="E243" s="96"/>
      <c r="F243" s="96"/>
      <c r="G243" s="96" t="s">
        <v>39</v>
      </c>
      <c r="H243" s="91" t="s">
        <v>31</v>
      </c>
      <c r="I243" s="126" t="s">
        <v>61</v>
      </c>
      <c r="J243" s="122">
        <v>57</v>
      </c>
      <c r="K243" s="16" t="s">
        <v>11</v>
      </c>
      <c r="L243" s="17" t="e">
        <f>VLOOKUP('MPRN + HQA'!$I243,#REF!,2,FALSE)</f>
        <v>#REF!</v>
      </c>
      <c r="M243" s="73" t="e">
        <f>VLOOKUP('MPRN + HQA'!$I243,#REF!,3,FALSE)</f>
        <v>#REF!</v>
      </c>
      <c r="N243" s="34" t="e">
        <f>VLOOKUP('MPRN + HQA'!$I243,#REF!,4,FALSE)</f>
        <v>#REF!</v>
      </c>
      <c r="O243" s="17" t="e">
        <f>VLOOKUP('MPRN + HQA'!$I243,#REF!,5,FALSE)</f>
        <v>#REF!</v>
      </c>
      <c r="P243" s="40" t="e">
        <f>VLOOKUP('MPRN + HQA'!$I243,#REF!,6,FALSE)</f>
        <v>#REF!</v>
      </c>
      <c r="Q243" s="17" t="e">
        <f>VLOOKUP('MPRN + HQA'!$I243,#REF!,7,FALSE)</f>
        <v>#REF!</v>
      </c>
      <c r="R243" s="40" t="e">
        <f>VLOOKUP('MPRN + HQA'!$I243,#REF!,8,FALSE)</f>
        <v>#REF!</v>
      </c>
      <c r="S243" s="17" t="e">
        <f>VLOOKUP('MPRN + HQA'!$I243,#REF!,9,FALSE)</f>
        <v>#REF!</v>
      </c>
      <c r="T243" s="40" t="e">
        <f>VLOOKUP('MPRN + HQA'!$I243,#REF!,10,FALSE)</f>
        <v>#REF!</v>
      </c>
      <c r="U243" s="17" t="e">
        <f>VLOOKUP('MPRN + HQA'!$I243,#REF!,11,FALSE)</f>
        <v>#REF!</v>
      </c>
      <c r="V243" s="40" t="e">
        <f>VLOOKUP('MPRN + HQA'!$I243,#REF!,12,FALSE)</f>
        <v>#REF!</v>
      </c>
      <c r="W243" s="17" t="e">
        <f>VLOOKUP('MPRN + HQA'!$I243,#REF!,13,FALSE)</f>
        <v>#REF!</v>
      </c>
      <c r="X243" s="40" t="e">
        <f>VLOOKUP('MPRN + HQA'!$I243,#REF!,14,FALSE)</f>
        <v>#REF!</v>
      </c>
      <c r="Y243" s="17" t="e">
        <f>VLOOKUP('MPRN + HQA'!$I243,#REF!,15,FALSE)</f>
        <v>#REF!</v>
      </c>
      <c r="Z243" s="40" t="e">
        <f>VLOOKUP('MPRN + HQA'!$I243,#REF!,16,FALSE)</f>
        <v>#REF!</v>
      </c>
      <c r="AA243" s="17" t="e">
        <f>VLOOKUP('MPRN + HQA'!$I243,#REF!,17,FALSE)</f>
        <v>#REF!</v>
      </c>
      <c r="AB243" s="40" t="e">
        <f>VLOOKUP('MPRN + HQA'!$I243,#REF!,18,FALSE)</f>
        <v>#REF!</v>
      </c>
      <c r="AC243" s="17" t="e">
        <f>VLOOKUP('MPRN + HQA'!$I243,#REF!,19,FALSE)</f>
        <v>#REF!</v>
      </c>
      <c r="AD243" s="40" t="e">
        <f>VLOOKUP('MPRN + HQA'!$I243,#REF!,20,FALSE)</f>
        <v>#REF!</v>
      </c>
      <c r="AE243" s="17" t="e">
        <f>VLOOKUP('MPRN + HQA'!$I243,#REF!,21,FALSE)</f>
        <v>#REF!</v>
      </c>
      <c r="AF243" s="40" t="e">
        <f>VLOOKUP('MPRN + HQA'!$I243,#REF!,22,FALSE)</f>
        <v>#REF!</v>
      </c>
      <c r="AG243" s="17" t="e">
        <f>VLOOKUP('MPRN + HQA'!$I243,#REF!,23,FALSE)</f>
        <v>#REF!</v>
      </c>
      <c r="AH243" s="40" t="e">
        <f>VLOOKUP('MPRN + HQA'!$I243,#REF!,24,FALSE)</f>
        <v>#REF!</v>
      </c>
      <c r="AI243" s="17" t="e">
        <f>VLOOKUP('MPRN + HQA'!$I243,#REF!,25,FALSE)</f>
        <v>#REF!</v>
      </c>
      <c r="AJ243" s="40" t="e">
        <f>VLOOKUP('MPRN + HQA'!$I243,#REF!,26,FALSE)</f>
        <v>#REF!</v>
      </c>
      <c r="AK243" s="17" t="e">
        <f>VLOOKUP('MPRN + HQA'!$I243,#REF!,27,FALSE)</f>
        <v>#REF!</v>
      </c>
      <c r="AL243" s="40" t="e">
        <f>VLOOKUP('MPRN + HQA'!$I243,#REF!,28,FALSE)</f>
        <v>#REF!</v>
      </c>
      <c r="AM243" s="17" t="e">
        <f>VLOOKUP('MPRN + HQA'!$I243,#REF!,29,FALSE)</f>
        <v>#REF!</v>
      </c>
      <c r="AN243" s="17" t="e">
        <f>VLOOKUP('MPRN + HQA'!$I243,#REF!,30,FALSE)</f>
        <v>#REF!</v>
      </c>
      <c r="AO243" s="40" t="e">
        <f>VLOOKUP('MPRN + HQA'!$I243,#REF!,31,FALSE)</f>
        <v>#REF!</v>
      </c>
      <c r="AP243" s="34" t="e">
        <f>VLOOKUP('MPRN + HQA'!$I243,#REF!,32,FALSE)</f>
        <v>#REF!</v>
      </c>
      <c r="AQ243" s="34" t="e">
        <f>VLOOKUP('MPRN + HQA'!$I243,#REF!,33,FALSE)</f>
        <v>#REF!</v>
      </c>
      <c r="AR243" s="17">
        <v>82.2</v>
      </c>
      <c r="AS243" s="66" t="e">
        <f>VLOOKUP('MPRN + HQA'!$I243,#REF!,35,FALSE)</f>
        <v>#REF!</v>
      </c>
      <c r="AT243" s="17" t="e">
        <f>VLOOKUP('MPRN + HQA'!$I243,#REF!,36,FALSE)</f>
        <v>#REF!</v>
      </c>
      <c r="AU243" s="40" t="e">
        <f>VLOOKUP('MPRN + HQA'!$I243,#REF!,37,FALSE)</f>
        <v>#REF!</v>
      </c>
      <c r="AV243" s="17" t="e">
        <f>VLOOKUP('MPRN + HQA'!$I243,#REF!,38,FALSE)</f>
        <v>#REF!</v>
      </c>
      <c r="AW243" s="40" t="e">
        <f>VLOOKUP('MPRN + HQA'!$I243,#REF!,39,FALSE)</f>
        <v>#REF!</v>
      </c>
      <c r="AX243" s="35"/>
    </row>
    <row r="244" spans="2:50" s="17" customFormat="1" x14ac:dyDescent="0.2">
      <c r="B244" s="91">
        <v>5</v>
      </c>
      <c r="C244" s="96" t="s">
        <v>105</v>
      </c>
      <c r="D244" s="96" t="s">
        <v>215</v>
      </c>
      <c r="E244" s="96"/>
      <c r="F244" s="96"/>
      <c r="G244" s="96" t="s">
        <v>39</v>
      </c>
      <c r="H244" s="91" t="s">
        <v>31</v>
      </c>
      <c r="I244" s="126" t="s">
        <v>61</v>
      </c>
      <c r="J244" s="122">
        <v>59</v>
      </c>
      <c r="K244" s="16" t="s">
        <v>11</v>
      </c>
      <c r="L244" s="17" t="e">
        <f>VLOOKUP('MPRN + HQA'!$I244,#REF!,2,FALSE)</f>
        <v>#REF!</v>
      </c>
      <c r="M244" s="73" t="e">
        <f>VLOOKUP('MPRN + HQA'!$I244,#REF!,3,FALSE)</f>
        <v>#REF!</v>
      </c>
      <c r="N244" s="34" t="e">
        <f>VLOOKUP('MPRN + HQA'!$I244,#REF!,4,FALSE)</f>
        <v>#REF!</v>
      </c>
      <c r="O244" s="17" t="e">
        <f>VLOOKUP('MPRN + HQA'!$I244,#REF!,5,FALSE)</f>
        <v>#REF!</v>
      </c>
      <c r="P244" s="40" t="e">
        <f>VLOOKUP('MPRN + HQA'!$I244,#REF!,6,FALSE)</f>
        <v>#REF!</v>
      </c>
      <c r="Q244" s="17" t="e">
        <f>VLOOKUP('MPRN + HQA'!$I244,#REF!,7,FALSE)</f>
        <v>#REF!</v>
      </c>
      <c r="R244" s="40" t="e">
        <f>VLOOKUP('MPRN + HQA'!$I244,#REF!,8,FALSE)</f>
        <v>#REF!</v>
      </c>
      <c r="S244" s="17" t="e">
        <f>VLOOKUP('MPRN + HQA'!$I244,#REF!,9,FALSE)</f>
        <v>#REF!</v>
      </c>
      <c r="T244" s="40" t="e">
        <f>VLOOKUP('MPRN + HQA'!$I244,#REF!,10,FALSE)</f>
        <v>#REF!</v>
      </c>
      <c r="U244" s="17" t="e">
        <f>VLOOKUP('MPRN + HQA'!$I244,#REF!,11,FALSE)</f>
        <v>#REF!</v>
      </c>
      <c r="V244" s="40" t="e">
        <f>VLOOKUP('MPRN + HQA'!$I244,#REF!,12,FALSE)</f>
        <v>#REF!</v>
      </c>
      <c r="W244" s="17" t="e">
        <f>VLOOKUP('MPRN + HQA'!$I244,#REF!,13,FALSE)</f>
        <v>#REF!</v>
      </c>
      <c r="X244" s="40" t="e">
        <f>VLOOKUP('MPRN + HQA'!$I244,#REF!,14,FALSE)</f>
        <v>#REF!</v>
      </c>
      <c r="Y244" s="17" t="e">
        <f>VLOOKUP('MPRN + HQA'!$I244,#REF!,15,FALSE)</f>
        <v>#REF!</v>
      </c>
      <c r="Z244" s="40" t="e">
        <f>VLOOKUP('MPRN + HQA'!$I244,#REF!,16,FALSE)</f>
        <v>#REF!</v>
      </c>
      <c r="AA244" s="17" t="e">
        <f>VLOOKUP('MPRN + HQA'!$I244,#REF!,17,FALSE)</f>
        <v>#REF!</v>
      </c>
      <c r="AB244" s="40" t="e">
        <f>VLOOKUP('MPRN + HQA'!$I244,#REF!,18,FALSE)</f>
        <v>#REF!</v>
      </c>
      <c r="AC244" s="17" t="e">
        <f>VLOOKUP('MPRN + HQA'!$I244,#REF!,19,FALSE)</f>
        <v>#REF!</v>
      </c>
      <c r="AD244" s="40" t="e">
        <f>VLOOKUP('MPRN + HQA'!$I244,#REF!,20,FALSE)</f>
        <v>#REF!</v>
      </c>
      <c r="AE244" s="17" t="e">
        <f>VLOOKUP('MPRN + HQA'!$I244,#REF!,21,FALSE)</f>
        <v>#REF!</v>
      </c>
      <c r="AF244" s="40" t="e">
        <f>VLOOKUP('MPRN + HQA'!$I244,#REF!,22,FALSE)</f>
        <v>#REF!</v>
      </c>
      <c r="AG244" s="17" t="e">
        <f>VLOOKUP('MPRN + HQA'!$I244,#REF!,23,FALSE)</f>
        <v>#REF!</v>
      </c>
      <c r="AH244" s="40" t="e">
        <f>VLOOKUP('MPRN + HQA'!$I244,#REF!,24,FALSE)</f>
        <v>#REF!</v>
      </c>
      <c r="AI244" s="17" t="e">
        <f>VLOOKUP('MPRN + HQA'!$I244,#REF!,25,FALSE)</f>
        <v>#REF!</v>
      </c>
      <c r="AJ244" s="40" t="e">
        <f>VLOOKUP('MPRN + HQA'!$I244,#REF!,26,FALSE)</f>
        <v>#REF!</v>
      </c>
      <c r="AK244" s="17" t="e">
        <f>VLOOKUP('MPRN + HQA'!$I244,#REF!,27,FALSE)</f>
        <v>#REF!</v>
      </c>
      <c r="AL244" s="40" t="e">
        <f>VLOOKUP('MPRN + HQA'!$I244,#REF!,28,FALSE)</f>
        <v>#REF!</v>
      </c>
      <c r="AM244" s="17" t="e">
        <f>VLOOKUP('MPRN + HQA'!$I244,#REF!,29,FALSE)</f>
        <v>#REF!</v>
      </c>
      <c r="AN244" s="17" t="e">
        <f>VLOOKUP('MPRN + HQA'!$I244,#REF!,30,FALSE)</f>
        <v>#REF!</v>
      </c>
      <c r="AO244" s="40" t="e">
        <f>VLOOKUP('MPRN + HQA'!$I244,#REF!,31,FALSE)</f>
        <v>#REF!</v>
      </c>
      <c r="AP244" s="34" t="e">
        <f>VLOOKUP('MPRN + HQA'!$I244,#REF!,32,FALSE)</f>
        <v>#REF!</v>
      </c>
      <c r="AQ244" s="34" t="e">
        <f>VLOOKUP('MPRN + HQA'!$I244,#REF!,33,FALSE)</f>
        <v>#REF!</v>
      </c>
      <c r="AR244" s="17">
        <v>82</v>
      </c>
      <c r="AS244" s="66" t="e">
        <f>VLOOKUP('MPRN + HQA'!$I244,#REF!,35,FALSE)</f>
        <v>#REF!</v>
      </c>
      <c r="AT244" s="17" t="e">
        <f>VLOOKUP('MPRN + HQA'!$I244,#REF!,36,FALSE)</f>
        <v>#REF!</v>
      </c>
      <c r="AU244" s="40" t="e">
        <f>VLOOKUP('MPRN + HQA'!$I244,#REF!,37,FALSE)</f>
        <v>#REF!</v>
      </c>
      <c r="AV244" s="17" t="e">
        <f>VLOOKUP('MPRN + HQA'!$I244,#REF!,38,FALSE)</f>
        <v>#REF!</v>
      </c>
      <c r="AW244" s="40" t="e">
        <f>VLOOKUP('MPRN + HQA'!$I244,#REF!,39,FALSE)</f>
        <v>#REF!</v>
      </c>
      <c r="AX244" s="35"/>
    </row>
    <row r="245" spans="2:50" s="17" customFormat="1" x14ac:dyDescent="0.2">
      <c r="B245" s="91">
        <v>6</v>
      </c>
      <c r="C245" s="96" t="s">
        <v>105</v>
      </c>
      <c r="D245" s="96" t="s">
        <v>215</v>
      </c>
      <c r="E245" s="96"/>
      <c r="F245" s="96"/>
      <c r="G245" s="96" t="s">
        <v>39</v>
      </c>
      <c r="H245" s="91" t="s">
        <v>31</v>
      </c>
      <c r="I245" s="126" t="s">
        <v>61</v>
      </c>
      <c r="J245" s="122">
        <v>61</v>
      </c>
      <c r="K245" s="16"/>
      <c r="M245" s="73"/>
      <c r="N245" s="34"/>
      <c r="P245" s="40"/>
      <c r="R245" s="40"/>
      <c r="T245" s="40"/>
      <c r="V245" s="40"/>
      <c r="X245" s="40"/>
      <c r="Z245" s="40"/>
      <c r="AB245" s="40"/>
      <c r="AD245" s="40"/>
      <c r="AF245" s="40"/>
      <c r="AH245" s="40"/>
      <c r="AJ245" s="40"/>
      <c r="AL245" s="40"/>
      <c r="AO245" s="40"/>
      <c r="AP245" s="34"/>
      <c r="AQ245" s="34"/>
      <c r="AS245" s="66"/>
      <c r="AU245" s="40"/>
      <c r="AW245" s="40"/>
      <c r="AX245" s="35"/>
    </row>
    <row r="246" spans="2:50" s="17" customFormat="1" x14ac:dyDescent="0.2">
      <c r="B246" s="91">
        <v>7</v>
      </c>
      <c r="C246" s="96" t="s">
        <v>105</v>
      </c>
      <c r="D246" s="96" t="s">
        <v>215</v>
      </c>
      <c r="E246" s="96"/>
      <c r="F246" s="96"/>
      <c r="G246" s="96" t="s">
        <v>39</v>
      </c>
      <c r="H246" s="91" t="s">
        <v>31</v>
      </c>
      <c r="I246" s="126" t="s">
        <v>61</v>
      </c>
      <c r="J246" s="122">
        <v>63</v>
      </c>
      <c r="K246" s="16"/>
      <c r="M246" s="73"/>
      <c r="N246" s="34"/>
      <c r="P246" s="40"/>
      <c r="R246" s="40"/>
      <c r="T246" s="40"/>
      <c r="V246" s="40"/>
      <c r="X246" s="40"/>
      <c r="Z246" s="40"/>
      <c r="AB246" s="40"/>
      <c r="AD246" s="40"/>
      <c r="AF246" s="40"/>
      <c r="AH246" s="40"/>
      <c r="AJ246" s="40"/>
      <c r="AL246" s="40"/>
      <c r="AO246" s="40"/>
      <c r="AP246" s="34"/>
      <c r="AQ246" s="34"/>
      <c r="AS246" s="66"/>
      <c r="AU246" s="40"/>
      <c r="AW246" s="40"/>
      <c r="AX246" s="35"/>
    </row>
    <row r="247" spans="2:50" s="17" customFormat="1" x14ac:dyDescent="0.2">
      <c r="B247" s="91">
        <v>8</v>
      </c>
      <c r="C247" s="96" t="s">
        <v>105</v>
      </c>
      <c r="D247" s="96" t="s">
        <v>215</v>
      </c>
      <c r="E247" s="96"/>
      <c r="F247" s="96"/>
      <c r="G247" s="96" t="s">
        <v>39</v>
      </c>
      <c r="H247" s="91" t="s">
        <v>31</v>
      </c>
      <c r="I247" s="126" t="s">
        <v>61</v>
      </c>
      <c r="J247" s="122">
        <v>65</v>
      </c>
      <c r="K247" s="16"/>
      <c r="M247" s="73"/>
      <c r="N247" s="34"/>
      <c r="P247" s="40"/>
      <c r="R247" s="40"/>
      <c r="T247" s="40"/>
      <c r="V247" s="40"/>
      <c r="X247" s="40"/>
      <c r="Z247" s="40"/>
      <c r="AB247" s="40"/>
      <c r="AD247" s="40"/>
      <c r="AF247" s="40"/>
      <c r="AH247" s="40"/>
      <c r="AJ247" s="40"/>
      <c r="AL247" s="40"/>
      <c r="AO247" s="40"/>
      <c r="AP247" s="34"/>
      <c r="AQ247" s="34"/>
      <c r="AS247" s="66"/>
      <c r="AU247" s="40"/>
      <c r="AW247" s="40"/>
      <c r="AX247" s="35"/>
    </row>
    <row r="248" spans="2:50" s="17" customFormat="1" x14ac:dyDescent="0.2">
      <c r="B248" s="91">
        <v>9</v>
      </c>
      <c r="C248" s="96" t="s">
        <v>105</v>
      </c>
      <c r="D248" s="96" t="s">
        <v>215</v>
      </c>
      <c r="E248" s="96"/>
      <c r="F248" s="96"/>
      <c r="G248" s="96" t="s">
        <v>39</v>
      </c>
      <c r="H248" s="91" t="s">
        <v>31</v>
      </c>
      <c r="I248" s="126" t="str">
        <f>'[1]HQA - BASE UNIT TYPE'!$B$46</f>
        <v>(L3) 2 Bed -  End Terrace (2 st)</v>
      </c>
      <c r="J248" s="122">
        <v>67</v>
      </c>
      <c r="K248" s="16"/>
      <c r="M248" s="73"/>
      <c r="N248" s="34"/>
      <c r="P248" s="40"/>
      <c r="R248" s="40"/>
      <c r="T248" s="40"/>
      <c r="V248" s="40"/>
      <c r="X248" s="40"/>
      <c r="Z248" s="40"/>
      <c r="AB248" s="40"/>
      <c r="AD248" s="40"/>
      <c r="AF248" s="40"/>
      <c r="AH248" s="40"/>
      <c r="AJ248" s="40"/>
      <c r="AL248" s="40"/>
      <c r="AO248" s="40"/>
      <c r="AP248" s="34"/>
      <c r="AQ248" s="34"/>
      <c r="AS248" s="66"/>
      <c r="AU248" s="40"/>
      <c r="AW248" s="40"/>
      <c r="AX248" s="35"/>
    </row>
    <row r="249" spans="2:50" s="17" customFormat="1" x14ac:dyDescent="0.2">
      <c r="B249" s="91">
        <v>10</v>
      </c>
      <c r="C249" s="96" t="s">
        <v>105</v>
      </c>
      <c r="D249" s="96" t="s">
        <v>215</v>
      </c>
      <c r="E249" s="96"/>
      <c r="F249" s="96"/>
      <c r="G249" s="96" t="s">
        <v>35</v>
      </c>
      <c r="H249" s="91" t="s">
        <v>31</v>
      </c>
      <c r="I249" s="110" t="s">
        <v>52</v>
      </c>
      <c r="J249" s="122">
        <v>69</v>
      </c>
      <c r="K249" s="16"/>
      <c r="M249" s="73"/>
      <c r="N249" s="34"/>
      <c r="P249" s="40"/>
      <c r="R249" s="40"/>
      <c r="T249" s="40"/>
      <c r="V249" s="40"/>
      <c r="X249" s="40"/>
      <c r="Z249" s="40"/>
      <c r="AB249" s="40"/>
      <c r="AD249" s="40"/>
      <c r="AF249" s="40"/>
      <c r="AH249" s="40"/>
      <c r="AJ249" s="40"/>
      <c r="AL249" s="40"/>
      <c r="AO249" s="40"/>
      <c r="AP249" s="34"/>
      <c r="AQ249" s="34"/>
      <c r="AS249" s="66"/>
      <c r="AU249" s="40"/>
      <c r="AW249" s="40"/>
      <c r="AX249" s="35"/>
    </row>
    <row r="250" spans="2:50" s="17" customFormat="1" x14ac:dyDescent="0.2">
      <c r="B250" s="91">
        <v>11</v>
      </c>
      <c r="C250" s="96" t="s">
        <v>105</v>
      </c>
      <c r="D250" s="96" t="s">
        <v>215</v>
      </c>
      <c r="E250" s="96"/>
      <c r="F250" s="96"/>
      <c r="G250" s="96" t="s">
        <v>35</v>
      </c>
      <c r="H250" s="96" t="s">
        <v>32</v>
      </c>
      <c r="I250" s="110" t="s">
        <v>53</v>
      </c>
      <c r="J250" s="122">
        <v>70</v>
      </c>
      <c r="K250" s="16"/>
      <c r="M250" s="73"/>
      <c r="N250" s="34"/>
      <c r="P250" s="40"/>
      <c r="R250" s="40"/>
      <c r="T250" s="40"/>
      <c r="V250" s="40"/>
      <c r="X250" s="40"/>
      <c r="Z250" s="40"/>
      <c r="AB250" s="40"/>
      <c r="AD250" s="40"/>
      <c r="AF250" s="40"/>
      <c r="AH250" s="40"/>
      <c r="AJ250" s="40"/>
      <c r="AL250" s="40"/>
      <c r="AO250" s="40"/>
      <c r="AP250" s="34"/>
      <c r="AQ250" s="34"/>
      <c r="AS250" s="66"/>
      <c r="AU250" s="40"/>
      <c r="AW250" s="40"/>
      <c r="AX250" s="35"/>
    </row>
    <row r="251" spans="2:50" s="17" customFormat="1" x14ac:dyDescent="0.2">
      <c r="B251" s="91">
        <v>12</v>
      </c>
      <c r="C251" s="96" t="s">
        <v>105</v>
      </c>
      <c r="D251" s="96" t="s">
        <v>215</v>
      </c>
      <c r="E251" s="96"/>
      <c r="F251" s="96"/>
      <c r="G251" s="96" t="s">
        <v>35</v>
      </c>
      <c r="H251" s="91" t="s">
        <v>31</v>
      </c>
      <c r="I251" s="110" t="s">
        <v>52</v>
      </c>
      <c r="J251" s="122">
        <v>71</v>
      </c>
      <c r="K251" s="16"/>
      <c r="M251" s="73"/>
      <c r="N251" s="34"/>
      <c r="P251" s="40"/>
      <c r="R251" s="40"/>
      <c r="T251" s="40"/>
      <c r="V251" s="40"/>
      <c r="X251" s="40"/>
      <c r="Z251" s="40"/>
      <c r="AB251" s="40"/>
      <c r="AD251" s="40"/>
      <c r="AF251" s="40"/>
      <c r="AH251" s="40"/>
      <c r="AJ251" s="40"/>
      <c r="AL251" s="40"/>
      <c r="AO251" s="40"/>
      <c r="AP251" s="34"/>
      <c r="AQ251" s="34"/>
      <c r="AS251" s="66"/>
      <c r="AU251" s="40"/>
      <c r="AW251" s="40"/>
      <c r="AX251" s="35"/>
    </row>
    <row r="252" spans="2:50" s="17" customFormat="1" x14ac:dyDescent="0.2">
      <c r="B252" s="91">
        <v>13</v>
      </c>
      <c r="C252" s="96" t="s">
        <v>105</v>
      </c>
      <c r="D252" s="96" t="s">
        <v>215</v>
      </c>
      <c r="E252" s="96"/>
      <c r="F252" s="96"/>
      <c r="G252" s="96" t="s">
        <v>35</v>
      </c>
      <c r="H252" s="96" t="s">
        <v>32</v>
      </c>
      <c r="I252" s="110" t="s">
        <v>53</v>
      </c>
      <c r="J252" s="122">
        <v>72</v>
      </c>
      <c r="K252" s="16"/>
      <c r="M252" s="73"/>
      <c r="N252" s="34"/>
      <c r="P252" s="40"/>
      <c r="R252" s="40"/>
      <c r="T252" s="40"/>
      <c r="V252" s="40"/>
      <c r="X252" s="40"/>
      <c r="Z252" s="40"/>
      <c r="AB252" s="40"/>
      <c r="AD252" s="40"/>
      <c r="AF252" s="40"/>
      <c r="AH252" s="40"/>
      <c r="AJ252" s="40"/>
      <c r="AL252" s="40"/>
      <c r="AO252" s="40"/>
      <c r="AP252" s="34"/>
      <c r="AQ252" s="34"/>
      <c r="AS252" s="66"/>
      <c r="AU252" s="40"/>
      <c r="AW252" s="40"/>
      <c r="AX252" s="35"/>
    </row>
    <row r="253" spans="2:50" s="17" customFormat="1" x14ac:dyDescent="0.2">
      <c r="B253" s="91">
        <v>14</v>
      </c>
      <c r="C253" s="96" t="s">
        <v>105</v>
      </c>
      <c r="D253" s="96" t="s">
        <v>215</v>
      </c>
      <c r="E253" s="96"/>
      <c r="F253" s="96"/>
      <c r="G253" s="96" t="s">
        <v>35</v>
      </c>
      <c r="H253" s="91" t="s">
        <v>31</v>
      </c>
      <c r="I253" s="115" t="str">
        <f>'[1]HQA - BASE UNIT TYPE'!$B$39</f>
        <v>(J3) 2 Bed - Mid Terrace (1 st) adj to OP</v>
      </c>
      <c r="J253" s="122">
        <v>73</v>
      </c>
      <c r="K253" s="16"/>
      <c r="M253" s="73"/>
      <c r="N253" s="34"/>
      <c r="P253" s="40"/>
      <c r="R253" s="40"/>
      <c r="T253" s="40"/>
      <c r="V253" s="40"/>
      <c r="X253" s="40"/>
      <c r="Z253" s="40"/>
      <c r="AB253" s="40"/>
      <c r="AD253" s="40"/>
      <c r="AF253" s="40"/>
      <c r="AH253" s="40"/>
      <c r="AJ253" s="40"/>
      <c r="AL253" s="40"/>
      <c r="AO253" s="40"/>
      <c r="AP253" s="34"/>
      <c r="AQ253" s="34"/>
      <c r="AS253" s="66"/>
      <c r="AU253" s="40"/>
      <c r="AW253" s="40"/>
      <c r="AX253" s="35"/>
    </row>
    <row r="254" spans="2:50" s="17" customFormat="1" x14ac:dyDescent="0.2">
      <c r="B254" s="91">
        <v>15</v>
      </c>
      <c r="C254" s="96" t="s">
        <v>105</v>
      </c>
      <c r="D254" s="96" t="s">
        <v>215</v>
      </c>
      <c r="E254" s="96"/>
      <c r="F254" s="96"/>
      <c r="G254" s="96" t="s">
        <v>35</v>
      </c>
      <c r="H254" s="96" t="s">
        <v>32</v>
      </c>
      <c r="I254" s="115" t="str">
        <f>'[1]HQA - BASE UNIT TYPE'!$B$40</f>
        <v>(K3) 3 Bed - Mid Terrace (2 st) adj to OP</v>
      </c>
      <c r="J254" s="122">
        <v>74</v>
      </c>
      <c r="K254" s="16"/>
      <c r="M254" s="73"/>
      <c r="N254" s="34"/>
      <c r="P254" s="40"/>
      <c r="R254" s="40"/>
      <c r="T254" s="40"/>
      <c r="V254" s="40"/>
      <c r="X254" s="40"/>
      <c r="Z254" s="40"/>
      <c r="AB254" s="40"/>
      <c r="AD254" s="40"/>
      <c r="AF254" s="40"/>
      <c r="AH254" s="40"/>
      <c r="AJ254" s="40"/>
      <c r="AL254" s="40"/>
      <c r="AO254" s="40"/>
      <c r="AP254" s="34"/>
      <c r="AQ254" s="34"/>
      <c r="AS254" s="66"/>
      <c r="AU254" s="40"/>
      <c r="AW254" s="40"/>
      <c r="AX254" s="35"/>
    </row>
    <row r="255" spans="2:50" s="17" customFormat="1" x14ac:dyDescent="0.2">
      <c r="B255" s="91">
        <v>16</v>
      </c>
      <c r="C255" s="96" t="s">
        <v>105</v>
      </c>
      <c r="D255" s="96" t="s">
        <v>215</v>
      </c>
      <c r="E255" s="96"/>
      <c r="F255" s="96"/>
      <c r="G255" s="96" t="s">
        <v>35</v>
      </c>
      <c r="H255" s="91" t="s">
        <v>31</v>
      </c>
      <c r="I255" s="115" t="str">
        <f>'[1]HQA - BASE UNIT TYPE'!$B$35</f>
        <v>(J1) 2 Bed - Mid Terrace (1 st)</v>
      </c>
      <c r="J255" s="122">
        <v>75</v>
      </c>
      <c r="K255" s="16"/>
      <c r="M255" s="73"/>
      <c r="N255" s="34"/>
      <c r="P255" s="40"/>
      <c r="R255" s="40"/>
      <c r="T255" s="40"/>
      <c r="V255" s="40"/>
      <c r="X255" s="40"/>
      <c r="Z255" s="40"/>
      <c r="AB255" s="40"/>
      <c r="AD255" s="40"/>
      <c r="AF255" s="40"/>
      <c r="AH255" s="40"/>
      <c r="AJ255" s="40"/>
      <c r="AL255" s="40"/>
      <c r="AO255" s="40"/>
      <c r="AP255" s="34"/>
      <c r="AQ255" s="34"/>
      <c r="AS255" s="66"/>
      <c r="AU255" s="40"/>
      <c r="AW255" s="40"/>
      <c r="AX255" s="35"/>
    </row>
    <row r="256" spans="2:50" s="17" customFormat="1" x14ac:dyDescent="0.2">
      <c r="B256" s="91">
        <v>17</v>
      </c>
      <c r="C256" s="96" t="s">
        <v>105</v>
      </c>
      <c r="D256" s="96" t="s">
        <v>215</v>
      </c>
      <c r="E256" s="96"/>
      <c r="F256" s="96"/>
      <c r="G256" s="96" t="s">
        <v>35</v>
      </c>
      <c r="H256" s="96" t="s">
        <v>32</v>
      </c>
      <c r="I256" s="115" t="str">
        <f>'[1]HQA - BASE UNIT TYPE'!$B$36</f>
        <v>(K1) 3 Bed - Mid Terrace (2 st)</v>
      </c>
      <c r="J256" s="122">
        <v>76</v>
      </c>
      <c r="K256" s="16"/>
      <c r="M256" s="73"/>
      <c r="N256" s="34"/>
      <c r="P256" s="40"/>
      <c r="R256" s="40"/>
      <c r="T256" s="40"/>
      <c r="V256" s="40"/>
      <c r="X256" s="40"/>
      <c r="Z256" s="40"/>
      <c r="AB256" s="40"/>
      <c r="AD256" s="40"/>
      <c r="AF256" s="40"/>
      <c r="AH256" s="40"/>
      <c r="AJ256" s="40"/>
      <c r="AL256" s="40"/>
      <c r="AO256" s="40"/>
      <c r="AP256" s="34"/>
      <c r="AQ256" s="34"/>
      <c r="AS256" s="66"/>
      <c r="AU256" s="40"/>
      <c r="AW256" s="40"/>
      <c r="AX256" s="35"/>
    </row>
    <row r="257" spans="2:50" s="17" customFormat="1" x14ac:dyDescent="0.2">
      <c r="B257" s="91">
        <v>18</v>
      </c>
      <c r="C257" s="96" t="s">
        <v>105</v>
      </c>
      <c r="D257" s="96" t="s">
        <v>215</v>
      </c>
      <c r="E257" s="96"/>
      <c r="F257" s="96"/>
      <c r="G257" s="96" t="s">
        <v>35</v>
      </c>
      <c r="H257" s="91" t="s">
        <v>31</v>
      </c>
      <c r="I257" s="115" t="str">
        <f>'[1]HQA - BASE UNIT TYPE'!$B$35</f>
        <v>(J1) 2 Bed - Mid Terrace (1 st)</v>
      </c>
      <c r="J257" s="122">
        <v>77</v>
      </c>
      <c r="K257" s="16"/>
      <c r="M257" s="73"/>
      <c r="N257" s="34"/>
      <c r="P257" s="40"/>
      <c r="R257" s="40"/>
      <c r="T257" s="40"/>
      <c r="V257" s="40"/>
      <c r="X257" s="40"/>
      <c r="Z257" s="40"/>
      <c r="AB257" s="40"/>
      <c r="AD257" s="40"/>
      <c r="AF257" s="40"/>
      <c r="AH257" s="40"/>
      <c r="AJ257" s="40"/>
      <c r="AL257" s="40"/>
      <c r="AO257" s="40"/>
      <c r="AP257" s="34"/>
      <c r="AQ257" s="34"/>
      <c r="AS257" s="66"/>
      <c r="AU257" s="40"/>
      <c r="AW257" s="40"/>
      <c r="AX257" s="35"/>
    </row>
    <row r="258" spans="2:50" s="17" customFormat="1" x14ac:dyDescent="0.2">
      <c r="B258" s="91">
        <v>19</v>
      </c>
      <c r="C258" s="96" t="s">
        <v>105</v>
      </c>
      <c r="D258" s="96" t="s">
        <v>215</v>
      </c>
      <c r="E258" s="96"/>
      <c r="F258" s="96"/>
      <c r="G258" s="96" t="s">
        <v>35</v>
      </c>
      <c r="H258" s="96" t="s">
        <v>32</v>
      </c>
      <c r="I258" s="115" t="str">
        <f>'[1]HQA - BASE UNIT TYPE'!$B$36</f>
        <v>(K1) 3 Bed - Mid Terrace (2 st)</v>
      </c>
      <c r="J258" s="122">
        <v>78</v>
      </c>
      <c r="K258" s="16"/>
      <c r="M258" s="73"/>
      <c r="N258" s="34"/>
      <c r="P258" s="40"/>
      <c r="R258" s="40"/>
      <c r="T258" s="40"/>
      <c r="V258" s="40"/>
      <c r="X258" s="40"/>
      <c r="Z258" s="40"/>
      <c r="AB258" s="40"/>
      <c r="AD258" s="40"/>
      <c r="AF258" s="40"/>
      <c r="AH258" s="40"/>
      <c r="AJ258" s="40"/>
      <c r="AL258" s="40"/>
      <c r="AO258" s="40"/>
      <c r="AP258" s="34"/>
      <c r="AQ258" s="34"/>
      <c r="AS258" s="66"/>
      <c r="AU258" s="40"/>
      <c r="AW258" s="40"/>
      <c r="AX258" s="35"/>
    </row>
    <row r="259" spans="2:50" s="17" customFormat="1" x14ac:dyDescent="0.2">
      <c r="B259" s="91">
        <v>20</v>
      </c>
      <c r="C259" s="96" t="s">
        <v>105</v>
      </c>
      <c r="D259" s="96" t="s">
        <v>215</v>
      </c>
      <c r="E259" s="96"/>
      <c r="F259" s="96"/>
      <c r="G259" s="96" t="s">
        <v>35</v>
      </c>
      <c r="H259" s="91" t="s">
        <v>31</v>
      </c>
      <c r="I259" s="115" t="str">
        <f>'[1]HQA - BASE UNIT TYPE'!$B$35</f>
        <v>(J1) 2 Bed - Mid Terrace (1 st)</v>
      </c>
      <c r="J259" s="122">
        <v>79</v>
      </c>
      <c r="K259" s="16"/>
      <c r="M259" s="73"/>
      <c r="N259" s="34"/>
      <c r="P259" s="40"/>
      <c r="R259" s="40"/>
      <c r="T259" s="40"/>
      <c r="V259" s="40"/>
      <c r="X259" s="40"/>
      <c r="Z259" s="40"/>
      <c r="AB259" s="40"/>
      <c r="AD259" s="40"/>
      <c r="AF259" s="40"/>
      <c r="AH259" s="40"/>
      <c r="AJ259" s="40"/>
      <c r="AL259" s="40"/>
      <c r="AO259" s="40"/>
      <c r="AP259" s="34"/>
      <c r="AQ259" s="34"/>
      <c r="AS259" s="66"/>
      <c r="AU259" s="40"/>
      <c r="AW259" s="40"/>
      <c r="AX259" s="35"/>
    </row>
    <row r="260" spans="2:50" s="17" customFormat="1" x14ac:dyDescent="0.2">
      <c r="B260" s="91">
        <v>21</v>
      </c>
      <c r="C260" s="96" t="s">
        <v>105</v>
      </c>
      <c r="D260" s="96" t="s">
        <v>215</v>
      </c>
      <c r="E260" s="96"/>
      <c r="F260" s="96"/>
      <c r="G260" s="96" t="s">
        <v>35</v>
      </c>
      <c r="H260" s="96" t="s">
        <v>32</v>
      </c>
      <c r="I260" s="115" t="str">
        <f>'[1]HQA - BASE UNIT TYPE'!$B$36</f>
        <v>(K1) 3 Bed - Mid Terrace (2 st)</v>
      </c>
      <c r="J260" s="122">
        <v>80</v>
      </c>
      <c r="K260" s="16"/>
      <c r="M260" s="73"/>
      <c r="N260" s="34"/>
      <c r="P260" s="40"/>
      <c r="R260" s="40"/>
      <c r="T260" s="40"/>
      <c r="V260" s="40"/>
      <c r="X260" s="40"/>
      <c r="Z260" s="40"/>
      <c r="AB260" s="40"/>
      <c r="AD260" s="40"/>
      <c r="AF260" s="40"/>
      <c r="AH260" s="40"/>
      <c r="AJ260" s="40"/>
      <c r="AL260" s="40"/>
      <c r="AO260" s="40"/>
      <c r="AP260" s="34"/>
      <c r="AQ260" s="34"/>
      <c r="AS260" s="66"/>
      <c r="AU260" s="40"/>
      <c r="AW260" s="40"/>
      <c r="AX260" s="35"/>
    </row>
    <row r="261" spans="2:50" s="17" customFormat="1" x14ac:dyDescent="0.2">
      <c r="B261" s="91">
        <v>22</v>
      </c>
      <c r="C261" s="96" t="s">
        <v>105</v>
      </c>
      <c r="D261" s="96" t="s">
        <v>215</v>
      </c>
      <c r="E261" s="96"/>
      <c r="F261" s="96"/>
      <c r="G261" s="96" t="s">
        <v>35</v>
      </c>
      <c r="H261" s="91" t="s">
        <v>31</v>
      </c>
      <c r="I261" s="115" t="str">
        <f>'[1]HQA - BASE UNIT TYPE'!$B$35</f>
        <v>(J1) 2 Bed - Mid Terrace (1 st)</v>
      </c>
      <c r="J261" s="122">
        <v>81</v>
      </c>
      <c r="K261" s="16"/>
      <c r="M261" s="73"/>
      <c r="N261" s="34"/>
      <c r="P261" s="40"/>
      <c r="R261" s="40"/>
      <c r="T261" s="40"/>
      <c r="V261" s="40"/>
      <c r="X261" s="40"/>
      <c r="Z261" s="40"/>
      <c r="AB261" s="40"/>
      <c r="AD261" s="40"/>
      <c r="AF261" s="40"/>
      <c r="AH261" s="40"/>
      <c r="AJ261" s="40"/>
      <c r="AL261" s="40"/>
      <c r="AO261" s="40"/>
      <c r="AP261" s="34"/>
      <c r="AQ261" s="34"/>
      <c r="AS261" s="66"/>
      <c r="AU261" s="40"/>
      <c r="AW261" s="40"/>
      <c r="AX261" s="35"/>
    </row>
    <row r="262" spans="2:50" s="17" customFormat="1" x14ac:dyDescent="0.2">
      <c r="B262" s="91">
        <v>23</v>
      </c>
      <c r="C262" s="96" t="s">
        <v>105</v>
      </c>
      <c r="D262" s="96" t="s">
        <v>215</v>
      </c>
      <c r="E262" s="96"/>
      <c r="F262" s="96"/>
      <c r="G262" s="96" t="s">
        <v>35</v>
      </c>
      <c r="H262" s="96" t="s">
        <v>32</v>
      </c>
      <c r="I262" s="115" t="str">
        <f>'[1]HQA - BASE UNIT TYPE'!$B$36</f>
        <v>(K1) 3 Bed - Mid Terrace (2 st)</v>
      </c>
      <c r="J262" s="122">
        <v>82</v>
      </c>
      <c r="K262" s="16"/>
      <c r="M262" s="73"/>
      <c r="N262" s="34"/>
      <c r="P262" s="40"/>
      <c r="R262" s="40"/>
      <c r="T262" s="40"/>
      <c r="V262" s="40"/>
      <c r="X262" s="40"/>
      <c r="Z262" s="40"/>
      <c r="AB262" s="40"/>
      <c r="AD262" s="40"/>
      <c r="AF262" s="40"/>
      <c r="AH262" s="40"/>
      <c r="AJ262" s="40"/>
      <c r="AL262" s="40"/>
      <c r="AO262" s="40"/>
      <c r="AP262" s="34"/>
      <c r="AQ262" s="34"/>
      <c r="AS262" s="66"/>
      <c r="AU262" s="40"/>
      <c r="AW262" s="40"/>
      <c r="AX262" s="35"/>
    </row>
    <row r="263" spans="2:50" s="17" customFormat="1" x14ac:dyDescent="0.2">
      <c r="B263" s="91">
        <v>24</v>
      </c>
      <c r="C263" s="96" t="s">
        <v>105</v>
      </c>
      <c r="D263" s="96" t="s">
        <v>215</v>
      </c>
      <c r="E263" s="96"/>
      <c r="F263" s="96"/>
      <c r="G263" s="96" t="s">
        <v>35</v>
      </c>
      <c r="H263" s="91" t="s">
        <v>31</v>
      </c>
      <c r="I263" s="115" t="str">
        <f>'[1]HQA - BASE UNIT TYPE'!$B$35</f>
        <v>(J1) 2 Bed - Mid Terrace (1 st)</v>
      </c>
      <c r="J263" s="122">
        <v>83</v>
      </c>
      <c r="K263" s="16"/>
      <c r="M263" s="73"/>
      <c r="N263" s="34"/>
      <c r="P263" s="40"/>
      <c r="R263" s="40"/>
      <c r="T263" s="40"/>
      <c r="V263" s="40"/>
      <c r="X263" s="40"/>
      <c r="Z263" s="40"/>
      <c r="AB263" s="40"/>
      <c r="AD263" s="40"/>
      <c r="AF263" s="40"/>
      <c r="AH263" s="40"/>
      <c r="AJ263" s="40"/>
      <c r="AL263" s="40"/>
      <c r="AO263" s="40"/>
      <c r="AP263" s="34"/>
      <c r="AQ263" s="34"/>
      <c r="AS263" s="66"/>
      <c r="AU263" s="40"/>
      <c r="AW263" s="40"/>
      <c r="AX263" s="35"/>
    </row>
    <row r="264" spans="2:50" s="17" customFormat="1" x14ac:dyDescent="0.2">
      <c r="B264" s="91">
        <v>25</v>
      </c>
      <c r="C264" s="96" t="s">
        <v>105</v>
      </c>
      <c r="D264" s="96" t="s">
        <v>215</v>
      </c>
      <c r="E264" s="96"/>
      <c r="F264" s="96"/>
      <c r="G264" s="96" t="s">
        <v>35</v>
      </c>
      <c r="H264" s="96" t="s">
        <v>32</v>
      </c>
      <c r="I264" s="115" t="str">
        <f>'[1]HQA - BASE UNIT TYPE'!$B$36</f>
        <v>(K1) 3 Bed - Mid Terrace (2 st)</v>
      </c>
      <c r="J264" s="122">
        <v>84</v>
      </c>
      <c r="K264" s="16"/>
      <c r="M264" s="73"/>
      <c r="N264" s="34"/>
      <c r="P264" s="40"/>
      <c r="R264" s="40"/>
      <c r="T264" s="40"/>
      <c r="V264" s="40"/>
      <c r="X264" s="40"/>
      <c r="Z264" s="40"/>
      <c r="AB264" s="40"/>
      <c r="AD264" s="40"/>
      <c r="AF264" s="40"/>
      <c r="AH264" s="40"/>
      <c r="AJ264" s="40"/>
      <c r="AL264" s="40"/>
      <c r="AO264" s="40"/>
      <c r="AP264" s="34"/>
      <c r="AQ264" s="34"/>
      <c r="AS264" s="66"/>
      <c r="AU264" s="40"/>
      <c r="AW264" s="40"/>
      <c r="AX264" s="35"/>
    </row>
    <row r="265" spans="2:50" s="17" customFormat="1" x14ac:dyDescent="0.2">
      <c r="B265" s="91">
        <v>26</v>
      </c>
      <c r="C265" s="96" t="s">
        <v>105</v>
      </c>
      <c r="D265" s="96" t="s">
        <v>215</v>
      </c>
      <c r="E265" s="96"/>
      <c r="F265" s="96"/>
      <c r="G265" s="96" t="s">
        <v>35</v>
      </c>
      <c r="H265" s="91" t="s">
        <v>31</v>
      </c>
      <c r="I265" s="115" t="str">
        <f>'[1]HQA - BASE UNIT TYPE'!$B$35</f>
        <v>(J1) 2 Bed - Mid Terrace (1 st)</v>
      </c>
      <c r="J265" s="122">
        <v>85</v>
      </c>
      <c r="K265" s="16"/>
      <c r="M265" s="73"/>
      <c r="N265" s="34"/>
      <c r="P265" s="40"/>
      <c r="R265" s="40"/>
      <c r="T265" s="40"/>
      <c r="V265" s="40"/>
      <c r="X265" s="40"/>
      <c r="Z265" s="40"/>
      <c r="AB265" s="40"/>
      <c r="AD265" s="40"/>
      <c r="AF265" s="40"/>
      <c r="AH265" s="40"/>
      <c r="AJ265" s="40"/>
      <c r="AL265" s="40"/>
      <c r="AO265" s="40"/>
      <c r="AP265" s="34"/>
      <c r="AQ265" s="34"/>
      <c r="AS265" s="66"/>
      <c r="AU265" s="40"/>
      <c r="AW265" s="40"/>
      <c r="AX265" s="35"/>
    </row>
    <row r="266" spans="2:50" s="17" customFormat="1" x14ac:dyDescent="0.2">
      <c r="B266" s="91">
        <v>27</v>
      </c>
      <c r="C266" s="96" t="s">
        <v>105</v>
      </c>
      <c r="D266" s="96" t="s">
        <v>215</v>
      </c>
      <c r="E266" s="96"/>
      <c r="F266" s="96"/>
      <c r="G266" s="96" t="s">
        <v>35</v>
      </c>
      <c r="H266" s="96" t="s">
        <v>32</v>
      </c>
      <c r="I266" s="115" t="str">
        <f>'[1]HQA - BASE UNIT TYPE'!$B$36</f>
        <v>(K1) 3 Bed - Mid Terrace (2 st)</v>
      </c>
      <c r="J266" s="122">
        <v>86</v>
      </c>
      <c r="K266" s="16"/>
      <c r="M266" s="73"/>
      <c r="N266" s="34"/>
      <c r="P266" s="40"/>
      <c r="R266" s="40"/>
      <c r="T266" s="40"/>
      <c r="V266" s="40"/>
      <c r="X266" s="40"/>
      <c r="Z266" s="40"/>
      <c r="AB266" s="40"/>
      <c r="AD266" s="40"/>
      <c r="AF266" s="40"/>
      <c r="AH266" s="40"/>
      <c r="AJ266" s="40"/>
      <c r="AL266" s="40"/>
      <c r="AO266" s="40"/>
      <c r="AP266" s="34"/>
      <c r="AQ266" s="34"/>
      <c r="AS266" s="66"/>
      <c r="AU266" s="40"/>
      <c r="AW266" s="40"/>
      <c r="AX266" s="35"/>
    </row>
    <row r="267" spans="2:50" s="17" customFormat="1" x14ac:dyDescent="0.2">
      <c r="B267" s="91">
        <v>28</v>
      </c>
      <c r="C267" s="96" t="s">
        <v>105</v>
      </c>
      <c r="D267" s="96" t="s">
        <v>215</v>
      </c>
      <c r="E267" s="96"/>
      <c r="F267" s="96"/>
      <c r="G267" s="96" t="s">
        <v>35</v>
      </c>
      <c r="H267" s="91" t="s">
        <v>31</v>
      </c>
      <c r="I267" s="115" t="str">
        <f>'[1]HQA - BASE UNIT TYPE'!$B$37</f>
        <v>(J2) 2 Bed - End Terrace (1 st)</v>
      </c>
      <c r="J267" s="122">
        <v>87</v>
      </c>
      <c r="K267" s="16"/>
      <c r="M267" s="73"/>
      <c r="N267" s="34"/>
      <c r="P267" s="40"/>
      <c r="R267" s="40"/>
      <c r="T267" s="40"/>
      <c r="V267" s="40"/>
      <c r="X267" s="40"/>
      <c r="Z267" s="40"/>
      <c r="AB267" s="40"/>
      <c r="AD267" s="40"/>
      <c r="AF267" s="40"/>
      <c r="AH267" s="40"/>
      <c r="AJ267" s="40"/>
      <c r="AL267" s="40"/>
      <c r="AO267" s="40"/>
      <c r="AP267" s="34"/>
      <c r="AQ267" s="34"/>
      <c r="AS267" s="66"/>
      <c r="AU267" s="40"/>
      <c r="AW267" s="40"/>
      <c r="AX267" s="35"/>
    </row>
    <row r="268" spans="2:50" s="17" customFormat="1" x14ac:dyDescent="0.2">
      <c r="B268" s="91">
        <v>29</v>
      </c>
      <c r="C268" s="96" t="s">
        <v>105</v>
      </c>
      <c r="D268" s="96" t="s">
        <v>215</v>
      </c>
      <c r="E268" s="96"/>
      <c r="F268" s="96"/>
      <c r="G268" s="96" t="s">
        <v>35</v>
      </c>
      <c r="H268" s="96" t="s">
        <v>32</v>
      </c>
      <c r="I268" s="115" t="str">
        <f>'[1]HQA - BASE UNIT TYPE'!$B$38</f>
        <v>(K2) 3 Bed - End Terrace (2 st)</v>
      </c>
      <c r="J268" s="122">
        <v>88</v>
      </c>
      <c r="K268" s="16"/>
      <c r="M268" s="73"/>
      <c r="N268" s="34"/>
      <c r="P268" s="40"/>
      <c r="R268" s="40"/>
      <c r="T268" s="40"/>
      <c r="V268" s="40"/>
      <c r="X268" s="40"/>
      <c r="Z268" s="40"/>
      <c r="AB268" s="40"/>
      <c r="AD268" s="40"/>
      <c r="AF268" s="40"/>
      <c r="AH268" s="40"/>
      <c r="AJ268" s="40"/>
      <c r="AL268" s="40"/>
      <c r="AO268" s="40"/>
      <c r="AP268" s="34"/>
      <c r="AQ268" s="34"/>
      <c r="AS268" s="66"/>
      <c r="AU268" s="40"/>
      <c r="AW268" s="40"/>
      <c r="AX268" s="35"/>
    </row>
    <row r="269" spans="2:50" s="17" customFormat="1" x14ac:dyDescent="0.2">
      <c r="B269" s="91">
        <v>30</v>
      </c>
      <c r="C269" s="96" t="s">
        <v>105</v>
      </c>
      <c r="D269" s="96" t="s">
        <v>215</v>
      </c>
      <c r="E269" s="96"/>
      <c r="F269" s="96"/>
      <c r="G269" s="96" t="s">
        <v>43</v>
      </c>
      <c r="H269" s="91" t="s">
        <v>31</v>
      </c>
      <c r="I269" s="115" t="str">
        <f>'[1]HQA - BASE UNIT TYPE'!$B$37</f>
        <v>(J2) 2 Bed - End Terrace (1 st)</v>
      </c>
      <c r="J269" s="122">
        <v>89</v>
      </c>
      <c r="K269" s="16"/>
      <c r="M269" s="73"/>
      <c r="N269" s="34"/>
      <c r="P269" s="40"/>
      <c r="R269" s="40"/>
      <c r="T269" s="40"/>
      <c r="V269" s="40"/>
      <c r="X269" s="40"/>
      <c r="Z269" s="40"/>
      <c r="AB269" s="40"/>
      <c r="AD269" s="40"/>
      <c r="AF269" s="40"/>
      <c r="AH269" s="40"/>
      <c r="AJ269" s="40"/>
      <c r="AL269" s="40"/>
      <c r="AO269" s="40"/>
      <c r="AP269" s="34"/>
      <c r="AQ269" s="34"/>
      <c r="AS269" s="66"/>
      <c r="AU269" s="40"/>
      <c r="AW269" s="40"/>
      <c r="AX269" s="35"/>
    </row>
    <row r="270" spans="2:50" s="17" customFormat="1" x14ac:dyDescent="0.2">
      <c r="B270" s="91">
        <v>31</v>
      </c>
      <c r="C270" s="96" t="s">
        <v>105</v>
      </c>
      <c r="D270" s="96" t="s">
        <v>215</v>
      </c>
      <c r="E270" s="96"/>
      <c r="F270" s="96"/>
      <c r="G270" s="96" t="s">
        <v>43</v>
      </c>
      <c r="H270" s="96" t="s">
        <v>32</v>
      </c>
      <c r="I270" s="115" t="str">
        <f>'[1]HQA - BASE UNIT TYPE'!$B$38</f>
        <v>(K2) 3 Bed - End Terrace (2 st)</v>
      </c>
      <c r="J270" s="122">
        <v>90</v>
      </c>
      <c r="K270" s="16"/>
      <c r="M270" s="73"/>
      <c r="N270" s="34"/>
      <c r="P270" s="40"/>
      <c r="R270" s="40"/>
      <c r="T270" s="40"/>
      <c r="V270" s="40"/>
      <c r="X270" s="40"/>
      <c r="Z270" s="40"/>
      <c r="AB270" s="40"/>
      <c r="AD270" s="40"/>
      <c r="AF270" s="40"/>
      <c r="AH270" s="40"/>
      <c r="AJ270" s="40"/>
      <c r="AL270" s="40"/>
      <c r="AO270" s="40"/>
      <c r="AP270" s="34"/>
      <c r="AQ270" s="34"/>
      <c r="AS270" s="66"/>
      <c r="AU270" s="40"/>
      <c r="AW270" s="40"/>
      <c r="AX270" s="35"/>
    </row>
    <row r="271" spans="2:50" s="17" customFormat="1" x14ac:dyDescent="0.2">
      <c r="B271" s="91">
        <v>32</v>
      </c>
      <c r="C271" s="96" t="s">
        <v>105</v>
      </c>
      <c r="D271" s="96" t="s">
        <v>215</v>
      </c>
      <c r="E271" s="96"/>
      <c r="F271" s="96"/>
      <c r="G271" s="96" t="s">
        <v>43</v>
      </c>
      <c r="H271" s="91" t="s">
        <v>31</v>
      </c>
      <c r="I271" s="115" t="str">
        <f>'[1]HQA - BASE UNIT TYPE'!$B$35</f>
        <v>(J1) 2 Bed - Mid Terrace (1 st)</v>
      </c>
      <c r="J271" s="122">
        <v>91</v>
      </c>
      <c r="K271" s="16"/>
      <c r="M271" s="73"/>
      <c r="N271" s="34"/>
      <c r="P271" s="40"/>
      <c r="R271" s="40"/>
      <c r="T271" s="40"/>
      <c r="V271" s="40"/>
      <c r="X271" s="40"/>
      <c r="Z271" s="40"/>
      <c r="AB271" s="40"/>
      <c r="AD271" s="40"/>
      <c r="AF271" s="40"/>
      <c r="AH271" s="40"/>
      <c r="AJ271" s="40"/>
      <c r="AL271" s="40"/>
      <c r="AO271" s="40"/>
      <c r="AP271" s="34"/>
      <c r="AQ271" s="34"/>
      <c r="AS271" s="66"/>
      <c r="AU271" s="40"/>
      <c r="AW271" s="40"/>
      <c r="AX271" s="35"/>
    </row>
    <row r="272" spans="2:50" s="17" customFormat="1" x14ac:dyDescent="0.2">
      <c r="B272" s="91">
        <v>33</v>
      </c>
      <c r="C272" s="96" t="s">
        <v>105</v>
      </c>
      <c r="D272" s="96" t="s">
        <v>215</v>
      </c>
      <c r="E272" s="96"/>
      <c r="F272" s="96"/>
      <c r="G272" s="96" t="s">
        <v>43</v>
      </c>
      <c r="H272" s="96" t="s">
        <v>32</v>
      </c>
      <c r="I272" s="115" t="str">
        <f>'[1]HQA - BASE UNIT TYPE'!$B$36</f>
        <v>(K1) 3 Bed - Mid Terrace (2 st)</v>
      </c>
      <c r="J272" s="122">
        <v>92</v>
      </c>
      <c r="K272" s="16"/>
      <c r="M272" s="73"/>
      <c r="N272" s="34"/>
      <c r="P272" s="40"/>
      <c r="R272" s="40"/>
      <c r="T272" s="40"/>
      <c r="V272" s="40"/>
      <c r="X272" s="40"/>
      <c r="Z272" s="40"/>
      <c r="AB272" s="40"/>
      <c r="AD272" s="40"/>
      <c r="AF272" s="40"/>
      <c r="AH272" s="40"/>
      <c r="AJ272" s="40"/>
      <c r="AL272" s="40"/>
      <c r="AO272" s="40"/>
      <c r="AP272" s="34"/>
      <c r="AQ272" s="34"/>
      <c r="AS272" s="66"/>
      <c r="AU272" s="40"/>
      <c r="AW272" s="40"/>
      <c r="AX272" s="35"/>
    </row>
    <row r="273" spans="2:50" s="17" customFormat="1" x14ac:dyDescent="0.2">
      <c r="B273" s="91">
        <v>34</v>
      </c>
      <c r="C273" s="96" t="s">
        <v>105</v>
      </c>
      <c r="D273" s="96" t="s">
        <v>215</v>
      </c>
      <c r="E273" s="96"/>
      <c r="F273" s="96"/>
      <c r="G273" s="96" t="s">
        <v>43</v>
      </c>
      <c r="H273" s="91" t="s">
        <v>31</v>
      </c>
      <c r="I273" s="115" t="str">
        <f>'[1]HQA - BASE UNIT TYPE'!$B$35</f>
        <v>(J1) 2 Bed - Mid Terrace (1 st)</v>
      </c>
      <c r="J273" s="122">
        <v>93</v>
      </c>
      <c r="K273" s="16"/>
      <c r="M273" s="73"/>
      <c r="N273" s="34"/>
      <c r="P273" s="40"/>
      <c r="R273" s="40"/>
      <c r="T273" s="40"/>
      <c r="V273" s="40"/>
      <c r="X273" s="40"/>
      <c r="Z273" s="40"/>
      <c r="AB273" s="40"/>
      <c r="AD273" s="40"/>
      <c r="AF273" s="40"/>
      <c r="AH273" s="40"/>
      <c r="AJ273" s="40"/>
      <c r="AL273" s="40"/>
      <c r="AO273" s="40"/>
      <c r="AP273" s="34"/>
      <c r="AQ273" s="34"/>
      <c r="AS273" s="66"/>
      <c r="AU273" s="40"/>
      <c r="AW273" s="40"/>
      <c r="AX273" s="35"/>
    </row>
    <row r="274" spans="2:50" s="17" customFormat="1" x14ac:dyDescent="0.2">
      <c r="B274" s="91">
        <v>35</v>
      </c>
      <c r="C274" s="96" t="s">
        <v>105</v>
      </c>
      <c r="D274" s="96" t="s">
        <v>215</v>
      </c>
      <c r="E274" s="96"/>
      <c r="F274" s="96"/>
      <c r="G274" s="96" t="s">
        <v>43</v>
      </c>
      <c r="H274" s="96" t="s">
        <v>32</v>
      </c>
      <c r="I274" s="115" t="str">
        <f>'[1]HQA - BASE UNIT TYPE'!$B$36</f>
        <v>(K1) 3 Bed - Mid Terrace (2 st)</v>
      </c>
      <c r="J274" s="122">
        <v>94</v>
      </c>
      <c r="K274" s="16"/>
      <c r="M274" s="73"/>
      <c r="N274" s="34"/>
      <c r="P274" s="40"/>
      <c r="R274" s="40"/>
      <c r="T274" s="40"/>
      <c r="V274" s="40"/>
      <c r="X274" s="40"/>
      <c r="Z274" s="40"/>
      <c r="AB274" s="40"/>
      <c r="AD274" s="40"/>
      <c r="AF274" s="40"/>
      <c r="AH274" s="40"/>
      <c r="AJ274" s="40"/>
      <c r="AL274" s="40"/>
      <c r="AO274" s="40"/>
      <c r="AP274" s="34"/>
      <c r="AQ274" s="34"/>
      <c r="AS274" s="66"/>
      <c r="AU274" s="40"/>
      <c r="AW274" s="40"/>
      <c r="AX274" s="35"/>
    </row>
    <row r="275" spans="2:50" s="17" customFormat="1" x14ac:dyDescent="0.2">
      <c r="B275" s="91">
        <v>36</v>
      </c>
      <c r="C275" s="96" t="s">
        <v>105</v>
      </c>
      <c r="D275" s="96" t="s">
        <v>215</v>
      </c>
      <c r="E275" s="96"/>
      <c r="F275" s="96"/>
      <c r="G275" s="96" t="s">
        <v>43</v>
      </c>
      <c r="H275" s="91" t="s">
        <v>31</v>
      </c>
      <c r="I275" s="115" t="str">
        <f>'[1]HQA - BASE UNIT TYPE'!$B$35</f>
        <v>(J1) 2 Bed - Mid Terrace (1 st)</v>
      </c>
      <c r="J275" s="122">
        <v>95</v>
      </c>
      <c r="K275" s="16"/>
      <c r="M275" s="73"/>
      <c r="N275" s="34"/>
      <c r="P275" s="40"/>
      <c r="R275" s="40"/>
      <c r="T275" s="40"/>
      <c r="V275" s="40"/>
      <c r="X275" s="40"/>
      <c r="Z275" s="40"/>
      <c r="AB275" s="40"/>
      <c r="AD275" s="40"/>
      <c r="AF275" s="40"/>
      <c r="AH275" s="40"/>
      <c r="AJ275" s="40"/>
      <c r="AL275" s="40"/>
      <c r="AO275" s="40"/>
      <c r="AP275" s="34"/>
      <c r="AQ275" s="34"/>
      <c r="AS275" s="66"/>
      <c r="AU275" s="40"/>
      <c r="AW275" s="40"/>
      <c r="AX275" s="35"/>
    </row>
    <row r="276" spans="2:50" s="17" customFormat="1" x14ac:dyDescent="0.2">
      <c r="B276" s="91">
        <v>37</v>
      </c>
      <c r="C276" s="96" t="s">
        <v>105</v>
      </c>
      <c r="D276" s="96" t="s">
        <v>215</v>
      </c>
      <c r="E276" s="96"/>
      <c r="F276" s="96"/>
      <c r="G276" s="96" t="s">
        <v>43</v>
      </c>
      <c r="H276" s="96" t="s">
        <v>32</v>
      </c>
      <c r="I276" s="115" t="str">
        <f>'[1]HQA - BASE UNIT TYPE'!$B$36</f>
        <v>(K1) 3 Bed - Mid Terrace (2 st)</v>
      </c>
      <c r="J276" s="122">
        <v>96</v>
      </c>
      <c r="K276" s="16"/>
      <c r="M276" s="73"/>
      <c r="N276" s="34"/>
      <c r="P276" s="40"/>
      <c r="R276" s="40"/>
      <c r="T276" s="40"/>
      <c r="V276" s="40"/>
      <c r="X276" s="40"/>
      <c r="Z276" s="40"/>
      <c r="AB276" s="40"/>
      <c r="AD276" s="40"/>
      <c r="AF276" s="40"/>
      <c r="AH276" s="40"/>
      <c r="AJ276" s="40"/>
      <c r="AL276" s="40"/>
      <c r="AO276" s="40"/>
      <c r="AP276" s="34"/>
      <c r="AQ276" s="34"/>
      <c r="AS276" s="66"/>
      <c r="AU276" s="40"/>
      <c r="AW276" s="40"/>
      <c r="AX276" s="35"/>
    </row>
    <row r="277" spans="2:50" s="17" customFormat="1" x14ac:dyDescent="0.2">
      <c r="B277" s="91">
        <v>38</v>
      </c>
      <c r="C277" s="96" t="s">
        <v>105</v>
      </c>
      <c r="D277" s="96" t="s">
        <v>215</v>
      </c>
      <c r="E277" s="96"/>
      <c r="F277" s="96"/>
      <c r="G277" s="96" t="s">
        <v>43</v>
      </c>
      <c r="H277" s="91" t="s">
        <v>31</v>
      </c>
      <c r="I277" s="115" t="str">
        <f>'[1]HQA - BASE UNIT TYPE'!$B$35</f>
        <v>(J1) 2 Bed - Mid Terrace (1 st)</v>
      </c>
      <c r="J277" s="122">
        <v>97</v>
      </c>
      <c r="K277" s="16"/>
      <c r="M277" s="73"/>
      <c r="N277" s="34"/>
      <c r="P277" s="40"/>
      <c r="R277" s="40"/>
      <c r="T277" s="40"/>
      <c r="V277" s="40"/>
      <c r="X277" s="40"/>
      <c r="Z277" s="40"/>
      <c r="AB277" s="40"/>
      <c r="AD277" s="40"/>
      <c r="AF277" s="40"/>
      <c r="AH277" s="40"/>
      <c r="AJ277" s="40"/>
      <c r="AL277" s="40"/>
      <c r="AO277" s="40"/>
      <c r="AP277" s="34"/>
      <c r="AQ277" s="34"/>
      <c r="AS277" s="66"/>
      <c r="AU277" s="40"/>
      <c r="AW277" s="40"/>
      <c r="AX277" s="35"/>
    </row>
    <row r="278" spans="2:50" s="17" customFormat="1" x14ac:dyDescent="0.2">
      <c r="B278" s="91">
        <v>39</v>
      </c>
      <c r="C278" s="96" t="s">
        <v>105</v>
      </c>
      <c r="D278" s="96" t="s">
        <v>215</v>
      </c>
      <c r="E278" s="96"/>
      <c r="F278" s="96"/>
      <c r="G278" s="96" t="s">
        <v>43</v>
      </c>
      <c r="H278" s="96" t="s">
        <v>32</v>
      </c>
      <c r="I278" s="115" t="str">
        <f>'[1]HQA - BASE UNIT TYPE'!$B$36</f>
        <v>(K1) 3 Bed - Mid Terrace (2 st)</v>
      </c>
      <c r="J278" s="122">
        <v>98</v>
      </c>
      <c r="K278" s="16"/>
      <c r="M278" s="73"/>
      <c r="N278" s="34"/>
      <c r="P278" s="40"/>
      <c r="R278" s="40"/>
      <c r="T278" s="40"/>
      <c r="V278" s="40"/>
      <c r="X278" s="40"/>
      <c r="Z278" s="40"/>
      <c r="AB278" s="40"/>
      <c r="AD278" s="40"/>
      <c r="AF278" s="40"/>
      <c r="AH278" s="40"/>
      <c r="AJ278" s="40"/>
      <c r="AL278" s="40"/>
      <c r="AO278" s="40"/>
      <c r="AP278" s="34"/>
      <c r="AQ278" s="34"/>
      <c r="AS278" s="66"/>
      <c r="AU278" s="40"/>
      <c r="AW278" s="40"/>
      <c r="AX278" s="35"/>
    </row>
    <row r="279" spans="2:50" s="17" customFormat="1" x14ac:dyDescent="0.2">
      <c r="B279" s="91">
        <v>40</v>
      </c>
      <c r="C279" s="96" t="s">
        <v>105</v>
      </c>
      <c r="D279" s="96" t="s">
        <v>215</v>
      </c>
      <c r="E279" s="96"/>
      <c r="F279" s="96"/>
      <c r="G279" s="96" t="s">
        <v>43</v>
      </c>
      <c r="H279" s="91" t="s">
        <v>31</v>
      </c>
      <c r="I279" s="115" t="str">
        <f>'[1]HQA - BASE UNIT TYPE'!$B$37</f>
        <v>(J2) 2 Bed - End Terrace (1 st)</v>
      </c>
      <c r="J279" s="122">
        <v>99</v>
      </c>
      <c r="K279" s="16"/>
      <c r="M279" s="73"/>
      <c r="N279" s="34"/>
      <c r="P279" s="40"/>
      <c r="R279" s="40"/>
      <c r="T279" s="40"/>
      <c r="V279" s="40"/>
      <c r="X279" s="40"/>
      <c r="Z279" s="40"/>
      <c r="AB279" s="40"/>
      <c r="AD279" s="40"/>
      <c r="AF279" s="40"/>
      <c r="AH279" s="40"/>
      <c r="AJ279" s="40"/>
      <c r="AL279" s="40"/>
      <c r="AO279" s="40"/>
      <c r="AP279" s="34"/>
      <c r="AQ279" s="34"/>
      <c r="AS279" s="66"/>
      <c r="AU279" s="40"/>
      <c r="AW279" s="40"/>
      <c r="AX279" s="35"/>
    </row>
    <row r="280" spans="2:50" s="17" customFormat="1" x14ac:dyDescent="0.2">
      <c r="B280" s="91">
        <v>41</v>
      </c>
      <c r="C280" s="96" t="s">
        <v>105</v>
      </c>
      <c r="D280" s="96" t="s">
        <v>215</v>
      </c>
      <c r="E280" s="96"/>
      <c r="F280" s="96"/>
      <c r="G280" s="96" t="s">
        <v>43</v>
      </c>
      <c r="H280" s="96" t="s">
        <v>32</v>
      </c>
      <c r="I280" s="115" t="str">
        <f>'[1]HQA - BASE UNIT TYPE'!$B$38</f>
        <v>(K2) 3 Bed - End Terrace (2 st)</v>
      </c>
      <c r="J280" s="122">
        <v>100</v>
      </c>
      <c r="K280" s="16"/>
      <c r="M280" s="73"/>
      <c r="N280" s="34"/>
      <c r="P280" s="40"/>
      <c r="R280" s="40"/>
      <c r="T280" s="40"/>
      <c r="V280" s="40"/>
      <c r="X280" s="40"/>
      <c r="Z280" s="40"/>
      <c r="AB280" s="40"/>
      <c r="AD280" s="40"/>
      <c r="AF280" s="40"/>
      <c r="AH280" s="40"/>
      <c r="AJ280" s="40"/>
      <c r="AL280" s="40"/>
      <c r="AO280" s="40"/>
      <c r="AP280" s="34"/>
      <c r="AQ280" s="34"/>
      <c r="AS280" s="66"/>
      <c r="AU280" s="40"/>
      <c r="AW280" s="40"/>
      <c r="AX280" s="35"/>
    </row>
    <row r="281" spans="2:50" s="131" customFormat="1" x14ac:dyDescent="0.2">
      <c r="B281" s="127"/>
      <c r="C281" s="127"/>
      <c r="D281" s="127"/>
      <c r="E281" s="128"/>
      <c r="F281" s="128"/>
      <c r="G281" s="128"/>
      <c r="H281" s="127"/>
      <c r="I281" s="129"/>
      <c r="J281" s="127"/>
      <c r="K281" s="130"/>
      <c r="M281" s="132"/>
      <c r="N281" s="133"/>
      <c r="P281" s="134"/>
      <c r="R281" s="134"/>
      <c r="T281" s="134"/>
      <c r="V281" s="134"/>
      <c r="X281" s="134"/>
      <c r="Z281" s="134"/>
      <c r="AB281" s="134"/>
      <c r="AD281" s="134"/>
      <c r="AF281" s="134"/>
      <c r="AH281" s="134"/>
      <c r="AJ281" s="134"/>
      <c r="AL281" s="134"/>
      <c r="AO281" s="134"/>
      <c r="AP281" s="133"/>
      <c r="AQ281" s="133"/>
      <c r="AS281" s="135"/>
      <c r="AU281" s="134"/>
      <c r="AW281" s="134"/>
      <c r="AX281" s="136"/>
    </row>
    <row r="282" spans="2:50" s="20" customFormat="1" x14ac:dyDescent="0.2">
      <c r="B282" s="95" t="s">
        <v>109</v>
      </c>
      <c r="C282" s="95" t="s">
        <v>106</v>
      </c>
      <c r="D282" s="95" t="s">
        <v>216</v>
      </c>
      <c r="E282" s="95"/>
      <c r="F282" s="95"/>
      <c r="G282" s="95" t="s">
        <v>96</v>
      </c>
      <c r="H282" s="95" t="s">
        <v>90</v>
      </c>
      <c r="I282" s="138" t="s">
        <v>70</v>
      </c>
      <c r="J282" s="137"/>
      <c r="K282" s="64"/>
      <c r="M282" s="78"/>
      <c r="N282" s="56"/>
      <c r="P282" s="55"/>
      <c r="R282" s="55"/>
      <c r="T282" s="55"/>
      <c r="V282" s="55"/>
      <c r="X282" s="55"/>
      <c r="Z282" s="55"/>
      <c r="AB282" s="55"/>
      <c r="AD282" s="55"/>
      <c r="AF282" s="55"/>
      <c r="AH282" s="55"/>
      <c r="AJ282" s="55"/>
      <c r="AL282" s="55"/>
      <c r="AO282" s="55"/>
      <c r="AP282" s="56"/>
      <c r="AQ282" s="56"/>
      <c r="AS282" s="71"/>
      <c r="AU282" s="55"/>
      <c r="AW282" s="55"/>
      <c r="AX282" s="22"/>
    </row>
    <row r="283" spans="2:50" s="20" customFormat="1" x14ac:dyDescent="0.2">
      <c r="B283" s="95" t="s">
        <v>110</v>
      </c>
      <c r="C283" s="95" t="s">
        <v>106</v>
      </c>
      <c r="D283" s="95" t="s">
        <v>216</v>
      </c>
      <c r="E283" s="95"/>
      <c r="F283" s="95"/>
      <c r="G283" s="95" t="s">
        <v>96</v>
      </c>
      <c r="H283" s="95" t="s">
        <v>90</v>
      </c>
      <c r="I283" s="139" t="s">
        <v>71</v>
      </c>
      <c r="J283" s="137"/>
      <c r="K283" s="64"/>
      <c r="M283" s="78"/>
      <c r="N283" s="56"/>
      <c r="P283" s="55"/>
      <c r="R283" s="55"/>
      <c r="T283" s="55"/>
      <c r="V283" s="55"/>
      <c r="X283" s="55"/>
      <c r="Z283" s="55"/>
      <c r="AB283" s="55"/>
      <c r="AD283" s="55"/>
      <c r="AF283" s="55"/>
      <c r="AH283" s="55"/>
      <c r="AJ283" s="55"/>
      <c r="AL283" s="55"/>
      <c r="AO283" s="55"/>
      <c r="AP283" s="56"/>
      <c r="AQ283" s="56"/>
      <c r="AS283" s="71"/>
      <c r="AU283" s="55"/>
      <c r="AW283" s="55"/>
      <c r="AX283" s="22"/>
    </row>
    <row r="284" spans="2:50" s="20" customFormat="1" x14ac:dyDescent="0.2">
      <c r="B284" s="95" t="s">
        <v>111</v>
      </c>
      <c r="C284" s="95" t="s">
        <v>106</v>
      </c>
      <c r="D284" s="95" t="s">
        <v>216</v>
      </c>
      <c r="E284" s="95"/>
      <c r="F284" s="95"/>
      <c r="G284" s="95" t="s">
        <v>96</v>
      </c>
      <c r="H284" s="95" t="s">
        <v>90</v>
      </c>
      <c r="I284" s="140" t="s">
        <v>72</v>
      </c>
      <c r="J284" s="137"/>
      <c r="K284" s="64"/>
      <c r="M284" s="78"/>
      <c r="N284" s="56"/>
      <c r="P284" s="55"/>
      <c r="R284" s="55"/>
      <c r="T284" s="55"/>
      <c r="V284" s="55"/>
      <c r="X284" s="55"/>
      <c r="Z284" s="55"/>
      <c r="AB284" s="55"/>
      <c r="AD284" s="55"/>
      <c r="AF284" s="55"/>
      <c r="AH284" s="55"/>
      <c r="AJ284" s="55"/>
      <c r="AL284" s="55"/>
      <c r="AO284" s="55"/>
      <c r="AP284" s="56"/>
      <c r="AQ284" s="56"/>
      <c r="AS284" s="71"/>
      <c r="AU284" s="55"/>
      <c r="AW284" s="55"/>
      <c r="AX284" s="22"/>
    </row>
    <row r="285" spans="2:50" s="20" customFormat="1" x14ac:dyDescent="0.2">
      <c r="B285" s="95" t="s">
        <v>112</v>
      </c>
      <c r="C285" s="95" t="s">
        <v>106</v>
      </c>
      <c r="D285" s="95" t="s">
        <v>216</v>
      </c>
      <c r="E285" s="95"/>
      <c r="F285" s="95"/>
      <c r="G285" s="95" t="s">
        <v>96</v>
      </c>
      <c r="H285" s="95" t="s">
        <v>90</v>
      </c>
      <c r="I285" s="141" t="s">
        <v>73</v>
      </c>
      <c r="J285" s="137"/>
      <c r="K285" s="64"/>
      <c r="M285" s="78"/>
      <c r="N285" s="56"/>
      <c r="P285" s="55"/>
      <c r="R285" s="55"/>
      <c r="T285" s="55"/>
      <c r="V285" s="55"/>
      <c r="X285" s="55"/>
      <c r="Z285" s="55"/>
      <c r="AB285" s="55"/>
      <c r="AD285" s="55"/>
      <c r="AF285" s="55"/>
      <c r="AH285" s="55"/>
      <c r="AJ285" s="55"/>
      <c r="AL285" s="55"/>
      <c r="AO285" s="55"/>
      <c r="AP285" s="56"/>
      <c r="AQ285" s="56"/>
      <c r="AS285" s="71"/>
      <c r="AU285" s="55"/>
      <c r="AW285" s="55"/>
      <c r="AX285" s="22"/>
    </row>
    <row r="286" spans="2:50" s="20" customFormat="1" x14ac:dyDescent="0.2">
      <c r="B286" s="95" t="s">
        <v>113</v>
      </c>
      <c r="C286" s="95" t="s">
        <v>106</v>
      </c>
      <c r="D286" s="95" t="s">
        <v>216</v>
      </c>
      <c r="E286" s="95"/>
      <c r="F286" s="95"/>
      <c r="G286" s="95" t="s">
        <v>96</v>
      </c>
      <c r="H286" s="95" t="s">
        <v>90</v>
      </c>
      <c r="I286" s="139" t="s">
        <v>71</v>
      </c>
      <c r="J286" s="137"/>
      <c r="K286" s="64"/>
      <c r="M286" s="78"/>
      <c r="N286" s="56"/>
      <c r="P286" s="55"/>
      <c r="R286" s="55"/>
      <c r="T286" s="55"/>
      <c r="V286" s="55"/>
      <c r="X286" s="55"/>
      <c r="Z286" s="55"/>
      <c r="AB286" s="55"/>
      <c r="AD286" s="55"/>
      <c r="AF286" s="55"/>
      <c r="AH286" s="55"/>
      <c r="AJ286" s="55"/>
      <c r="AL286" s="55"/>
      <c r="AO286" s="55"/>
      <c r="AP286" s="56"/>
      <c r="AQ286" s="56"/>
      <c r="AS286" s="71"/>
      <c r="AU286" s="55"/>
      <c r="AW286" s="55"/>
      <c r="AX286" s="22"/>
    </row>
    <row r="287" spans="2:50" s="20" customFormat="1" x14ac:dyDescent="0.2">
      <c r="B287" s="95" t="s">
        <v>114</v>
      </c>
      <c r="C287" s="95" t="s">
        <v>106</v>
      </c>
      <c r="D287" s="95" t="s">
        <v>216</v>
      </c>
      <c r="E287" s="95"/>
      <c r="F287" s="95"/>
      <c r="G287" s="95" t="s">
        <v>96</v>
      </c>
      <c r="H287" s="95" t="s">
        <v>90</v>
      </c>
      <c r="I287" s="138" t="s">
        <v>70</v>
      </c>
      <c r="J287" s="137"/>
      <c r="K287" s="64"/>
      <c r="M287" s="78"/>
      <c r="N287" s="56"/>
      <c r="P287" s="55"/>
      <c r="R287" s="55"/>
      <c r="T287" s="55"/>
      <c r="V287" s="55"/>
      <c r="X287" s="55"/>
      <c r="Z287" s="55"/>
      <c r="AB287" s="55"/>
      <c r="AD287" s="55"/>
      <c r="AF287" s="55"/>
      <c r="AH287" s="55"/>
      <c r="AJ287" s="55"/>
      <c r="AL287" s="55"/>
      <c r="AO287" s="55"/>
      <c r="AP287" s="56"/>
      <c r="AQ287" s="56"/>
      <c r="AS287" s="71"/>
      <c r="AU287" s="55"/>
      <c r="AW287" s="55"/>
      <c r="AX287" s="22"/>
    </row>
    <row r="288" spans="2:50" s="20" customFormat="1" x14ac:dyDescent="0.2">
      <c r="B288" s="95" t="s">
        <v>115</v>
      </c>
      <c r="C288" s="95" t="s">
        <v>106</v>
      </c>
      <c r="D288" s="95" t="s">
        <v>216</v>
      </c>
      <c r="E288" s="95"/>
      <c r="F288" s="95"/>
      <c r="G288" s="95" t="s">
        <v>96</v>
      </c>
      <c r="H288" s="95" t="s">
        <v>90</v>
      </c>
      <c r="I288" s="141" t="s">
        <v>74</v>
      </c>
      <c r="J288" s="137"/>
      <c r="K288" s="64"/>
      <c r="M288" s="78"/>
      <c r="N288" s="56"/>
      <c r="P288" s="55"/>
      <c r="R288" s="55"/>
      <c r="T288" s="55"/>
      <c r="V288" s="55"/>
      <c r="X288" s="55"/>
      <c r="Z288" s="55"/>
      <c r="AB288" s="55"/>
      <c r="AD288" s="55"/>
      <c r="AF288" s="55"/>
      <c r="AH288" s="55"/>
      <c r="AJ288" s="55"/>
      <c r="AL288" s="55"/>
      <c r="AO288" s="55"/>
      <c r="AP288" s="56"/>
      <c r="AQ288" s="56"/>
      <c r="AS288" s="71"/>
      <c r="AU288" s="55"/>
      <c r="AW288" s="55"/>
      <c r="AX288" s="22"/>
    </row>
    <row r="289" spans="2:50" s="20" customFormat="1" x14ac:dyDescent="0.2">
      <c r="B289" s="95" t="s">
        <v>116</v>
      </c>
      <c r="C289" s="95" t="s">
        <v>106</v>
      </c>
      <c r="D289" s="95" t="s">
        <v>216</v>
      </c>
      <c r="E289" s="95"/>
      <c r="F289" s="95"/>
      <c r="G289" s="95" t="s">
        <v>96</v>
      </c>
      <c r="H289" s="95" t="s">
        <v>90</v>
      </c>
      <c r="I289" s="139" t="s">
        <v>71</v>
      </c>
      <c r="J289" s="137"/>
      <c r="K289" s="64"/>
      <c r="M289" s="78"/>
      <c r="N289" s="56"/>
      <c r="P289" s="55"/>
      <c r="R289" s="55"/>
      <c r="T289" s="55"/>
      <c r="V289" s="55"/>
      <c r="X289" s="55"/>
      <c r="Z289" s="55"/>
      <c r="AB289" s="55"/>
      <c r="AD289" s="55"/>
      <c r="AF289" s="55"/>
      <c r="AH289" s="55"/>
      <c r="AJ289" s="55"/>
      <c r="AL289" s="55"/>
      <c r="AO289" s="55"/>
      <c r="AP289" s="56"/>
      <c r="AQ289" s="56"/>
      <c r="AS289" s="71"/>
      <c r="AU289" s="55"/>
      <c r="AW289" s="55"/>
      <c r="AX289" s="22"/>
    </row>
    <row r="290" spans="2:50" s="20" customFormat="1" x14ac:dyDescent="0.2">
      <c r="B290" s="95" t="s">
        <v>117</v>
      </c>
      <c r="C290" s="95" t="s">
        <v>106</v>
      </c>
      <c r="D290" s="95" t="s">
        <v>216</v>
      </c>
      <c r="E290" s="95"/>
      <c r="F290" s="95"/>
      <c r="G290" s="95" t="s">
        <v>96</v>
      </c>
      <c r="H290" s="95" t="s">
        <v>90</v>
      </c>
      <c r="I290" s="141" t="s">
        <v>73</v>
      </c>
      <c r="J290" s="137"/>
      <c r="K290" s="64"/>
      <c r="M290" s="78"/>
      <c r="N290" s="56"/>
      <c r="P290" s="55"/>
      <c r="R290" s="55"/>
      <c r="T290" s="55"/>
      <c r="V290" s="55"/>
      <c r="X290" s="55"/>
      <c r="Z290" s="55"/>
      <c r="AB290" s="55"/>
      <c r="AD290" s="55"/>
      <c r="AF290" s="55"/>
      <c r="AH290" s="55"/>
      <c r="AJ290" s="55"/>
      <c r="AL290" s="55"/>
      <c r="AO290" s="55"/>
      <c r="AP290" s="56"/>
      <c r="AQ290" s="56"/>
      <c r="AS290" s="71"/>
      <c r="AU290" s="55"/>
      <c r="AW290" s="55"/>
      <c r="AX290" s="22"/>
    </row>
    <row r="291" spans="2:50" s="20" customFormat="1" x14ac:dyDescent="0.2">
      <c r="B291" s="95" t="s">
        <v>118</v>
      </c>
      <c r="C291" s="95" t="s">
        <v>106</v>
      </c>
      <c r="D291" s="95" t="s">
        <v>216</v>
      </c>
      <c r="E291" s="95"/>
      <c r="F291" s="95"/>
      <c r="G291" s="95" t="s">
        <v>96</v>
      </c>
      <c r="H291" s="95" t="s">
        <v>90</v>
      </c>
      <c r="I291" s="140" t="s">
        <v>72</v>
      </c>
      <c r="J291" s="137"/>
      <c r="K291" s="64"/>
      <c r="M291" s="78"/>
      <c r="N291" s="56"/>
      <c r="P291" s="55"/>
      <c r="R291" s="55"/>
      <c r="T291" s="55"/>
      <c r="V291" s="55"/>
      <c r="X291" s="55"/>
      <c r="Z291" s="55"/>
      <c r="AB291" s="55"/>
      <c r="AD291" s="55"/>
      <c r="AF291" s="55"/>
      <c r="AH291" s="55"/>
      <c r="AJ291" s="55"/>
      <c r="AL291" s="55"/>
      <c r="AO291" s="55"/>
      <c r="AP291" s="56"/>
      <c r="AQ291" s="56"/>
      <c r="AS291" s="71"/>
      <c r="AU291" s="55"/>
      <c r="AW291" s="55"/>
      <c r="AX291" s="22"/>
    </row>
    <row r="292" spans="2:50" s="20" customFormat="1" x14ac:dyDescent="0.2">
      <c r="B292" s="95" t="s">
        <v>119</v>
      </c>
      <c r="C292" s="95" t="s">
        <v>106</v>
      </c>
      <c r="D292" s="95" t="s">
        <v>216</v>
      </c>
      <c r="E292" s="95"/>
      <c r="F292" s="95"/>
      <c r="G292" s="95" t="s">
        <v>96</v>
      </c>
      <c r="H292" s="95" t="s">
        <v>90</v>
      </c>
      <c r="I292" s="139" t="s">
        <v>71</v>
      </c>
      <c r="J292" s="137"/>
      <c r="K292" s="64"/>
      <c r="M292" s="78"/>
      <c r="N292" s="56"/>
      <c r="P292" s="55"/>
      <c r="R292" s="55"/>
      <c r="T292" s="55"/>
      <c r="V292" s="55"/>
      <c r="X292" s="55"/>
      <c r="Z292" s="55"/>
      <c r="AB292" s="55"/>
      <c r="AD292" s="55"/>
      <c r="AF292" s="55"/>
      <c r="AH292" s="55"/>
      <c r="AJ292" s="55"/>
      <c r="AL292" s="55"/>
      <c r="AO292" s="55"/>
      <c r="AP292" s="56"/>
      <c r="AQ292" s="56"/>
      <c r="AS292" s="71"/>
      <c r="AU292" s="55"/>
      <c r="AW292" s="55"/>
      <c r="AX292" s="22"/>
    </row>
    <row r="293" spans="2:50" s="20" customFormat="1" x14ac:dyDescent="0.2">
      <c r="B293" s="95" t="s">
        <v>120</v>
      </c>
      <c r="C293" s="95" t="s">
        <v>106</v>
      </c>
      <c r="D293" s="95" t="s">
        <v>216</v>
      </c>
      <c r="E293" s="95"/>
      <c r="F293" s="95"/>
      <c r="G293" s="95" t="s">
        <v>96</v>
      </c>
      <c r="H293" s="95" t="s">
        <v>90</v>
      </c>
      <c r="I293" s="141" t="s">
        <v>74</v>
      </c>
      <c r="J293" s="137"/>
      <c r="K293" s="64"/>
      <c r="M293" s="78"/>
      <c r="N293" s="56"/>
      <c r="P293" s="55"/>
      <c r="R293" s="55"/>
      <c r="T293" s="55"/>
      <c r="V293" s="55"/>
      <c r="X293" s="55"/>
      <c r="Z293" s="55"/>
      <c r="AB293" s="55"/>
      <c r="AD293" s="55"/>
      <c r="AF293" s="55"/>
      <c r="AH293" s="55"/>
      <c r="AJ293" s="55"/>
      <c r="AL293" s="55"/>
      <c r="AO293" s="55"/>
      <c r="AP293" s="56"/>
      <c r="AQ293" s="56"/>
      <c r="AS293" s="71"/>
      <c r="AU293" s="55"/>
      <c r="AW293" s="55"/>
      <c r="AX293" s="22"/>
    </row>
    <row r="294" spans="2:50" s="20" customFormat="1" x14ac:dyDescent="0.2">
      <c r="B294" s="95" t="s">
        <v>121</v>
      </c>
      <c r="C294" s="95" t="s">
        <v>106</v>
      </c>
      <c r="D294" s="95" t="s">
        <v>216</v>
      </c>
      <c r="E294" s="95"/>
      <c r="F294" s="95"/>
      <c r="G294" s="95" t="s">
        <v>96</v>
      </c>
      <c r="H294" s="95" t="s">
        <v>91</v>
      </c>
      <c r="I294" s="138" t="s">
        <v>70</v>
      </c>
      <c r="J294" s="137"/>
      <c r="K294" s="64"/>
      <c r="M294" s="78"/>
      <c r="N294" s="56"/>
      <c r="P294" s="55"/>
      <c r="R294" s="55"/>
      <c r="T294" s="55"/>
      <c r="V294" s="55"/>
      <c r="X294" s="55"/>
      <c r="Z294" s="55"/>
      <c r="AB294" s="55"/>
      <c r="AD294" s="55"/>
      <c r="AF294" s="55"/>
      <c r="AH294" s="55"/>
      <c r="AJ294" s="55"/>
      <c r="AL294" s="55"/>
      <c r="AO294" s="55"/>
      <c r="AP294" s="56"/>
      <c r="AQ294" s="56"/>
      <c r="AS294" s="71"/>
      <c r="AU294" s="55"/>
      <c r="AW294" s="55"/>
      <c r="AX294" s="22"/>
    </row>
    <row r="295" spans="2:50" s="20" customFormat="1" x14ac:dyDescent="0.2">
      <c r="B295" s="95" t="s">
        <v>122</v>
      </c>
      <c r="C295" s="95" t="s">
        <v>106</v>
      </c>
      <c r="D295" s="95" t="s">
        <v>216</v>
      </c>
      <c r="E295" s="95"/>
      <c r="F295" s="95"/>
      <c r="G295" s="95" t="s">
        <v>96</v>
      </c>
      <c r="H295" s="95" t="s">
        <v>91</v>
      </c>
      <c r="I295" s="139" t="s">
        <v>71</v>
      </c>
      <c r="J295" s="137"/>
      <c r="K295" s="64"/>
      <c r="M295" s="78"/>
      <c r="N295" s="56"/>
      <c r="P295" s="55"/>
      <c r="R295" s="55"/>
      <c r="T295" s="55"/>
      <c r="V295" s="55"/>
      <c r="X295" s="55"/>
      <c r="Z295" s="55"/>
      <c r="AB295" s="55"/>
      <c r="AD295" s="55"/>
      <c r="AF295" s="55"/>
      <c r="AH295" s="55"/>
      <c r="AJ295" s="55"/>
      <c r="AL295" s="55"/>
      <c r="AO295" s="55"/>
      <c r="AP295" s="56"/>
      <c r="AQ295" s="56"/>
      <c r="AS295" s="71"/>
      <c r="AU295" s="55"/>
      <c r="AW295" s="55"/>
      <c r="AX295" s="22"/>
    </row>
    <row r="296" spans="2:50" s="20" customFormat="1" x14ac:dyDescent="0.2">
      <c r="B296" s="95" t="s">
        <v>123</v>
      </c>
      <c r="C296" s="95" t="s">
        <v>106</v>
      </c>
      <c r="D296" s="95" t="s">
        <v>216</v>
      </c>
      <c r="E296" s="95"/>
      <c r="F296" s="95"/>
      <c r="G296" s="95" t="s">
        <v>96</v>
      </c>
      <c r="H296" s="95" t="s">
        <v>91</v>
      </c>
      <c r="I296" s="140" t="s">
        <v>72</v>
      </c>
      <c r="J296" s="137"/>
      <c r="K296" s="64"/>
      <c r="M296" s="78"/>
      <c r="N296" s="56"/>
      <c r="P296" s="55"/>
      <c r="R296" s="55"/>
      <c r="T296" s="55"/>
      <c r="V296" s="55"/>
      <c r="X296" s="55"/>
      <c r="Z296" s="55"/>
      <c r="AB296" s="55"/>
      <c r="AD296" s="55"/>
      <c r="AF296" s="55"/>
      <c r="AH296" s="55"/>
      <c r="AJ296" s="55"/>
      <c r="AL296" s="55"/>
      <c r="AO296" s="55"/>
      <c r="AP296" s="56"/>
      <c r="AQ296" s="56"/>
      <c r="AS296" s="71"/>
      <c r="AU296" s="55"/>
      <c r="AW296" s="55"/>
      <c r="AX296" s="22"/>
    </row>
    <row r="297" spans="2:50" s="20" customFormat="1" x14ac:dyDescent="0.2">
      <c r="B297" s="95" t="s">
        <v>124</v>
      </c>
      <c r="C297" s="95" t="s">
        <v>106</v>
      </c>
      <c r="D297" s="95" t="s">
        <v>216</v>
      </c>
      <c r="E297" s="95"/>
      <c r="F297" s="95"/>
      <c r="G297" s="95" t="s">
        <v>96</v>
      </c>
      <c r="H297" s="95" t="s">
        <v>91</v>
      </c>
      <c r="I297" s="141" t="s">
        <v>73</v>
      </c>
      <c r="J297" s="137"/>
      <c r="K297" s="64"/>
      <c r="M297" s="78"/>
      <c r="N297" s="56"/>
      <c r="P297" s="55"/>
      <c r="R297" s="55"/>
      <c r="T297" s="55"/>
      <c r="V297" s="55"/>
      <c r="X297" s="55"/>
      <c r="Z297" s="55"/>
      <c r="AB297" s="55"/>
      <c r="AD297" s="55"/>
      <c r="AF297" s="55"/>
      <c r="AH297" s="55"/>
      <c r="AJ297" s="55"/>
      <c r="AL297" s="55"/>
      <c r="AO297" s="55"/>
      <c r="AP297" s="56"/>
      <c r="AQ297" s="56"/>
      <c r="AS297" s="71"/>
      <c r="AU297" s="55"/>
      <c r="AW297" s="55"/>
      <c r="AX297" s="22"/>
    </row>
    <row r="298" spans="2:50" s="20" customFormat="1" x14ac:dyDescent="0.2">
      <c r="B298" s="95" t="s">
        <v>125</v>
      </c>
      <c r="C298" s="95" t="s">
        <v>106</v>
      </c>
      <c r="D298" s="95" t="s">
        <v>216</v>
      </c>
      <c r="E298" s="95"/>
      <c r="F298" s="95"/>
      <c r="G298" s="95" t="s">
        <v>96</v>
      </c>
      <c r="H298" s="95" t="s">
        <v>91</v>
      </c>
      <c r="I298" s="139" t="s">
        <v>71</v>
      </c>
      <c r="J298" s="137"/>
      <c r="K298" s="64"/>
      <c r="M298" s="78"/>
      <c r="N298" s="56"/>
      <c r="P298" s="55"/>
      <c r="R298" s="55"/>
      <c r="T298" s="55"/>
      <c r="V298" s="55"/>
      <c r="X298" s="55"/>
      <c r="Z298" s="55"/>
      <c r="AB298" s="55"/>
      <c r="AD298" s="55"/>
      <c r="AF298" s="55"/>
      <c r="AH298" s="55"/>
      <c r="AJ298" s="55"/>
      <c r="AL298" s="55"/>
      <c r="AO298" s="55"/>
      <c r="AP298" s="56"/>
      <c r="AQ298" s="56"/>
      <c r="AS298" s="71"/>
      <c r="AU298" s="55"/>
      <c r="AW298" s="55"/>
      <c r="AX298" s="22"/>
    </row>
    <row r="299" spans="2:50" s="20" customFormat="1" x14ac:dyDescent="0.2">
      <c r="B299" s="95" t="s">
        <v>126</v>
      </c>
      <c r="C299" s="95" t="s">
        <v>106</v>
      </c>
      <c r="D299" s="95" t="s">
        <v>216</v>
      </c>
      <c r="E299" s="95"/>
      <c r="F299" s="95"/>
      <c r="G299" s="95" t="s">
        <v>96</v>
      </c>
      <c r="H299" s="95" t="s">
        <v>91</v>
      </c>
      <c r="I299" s="138" t="s">
        <v>70</v>
      </c>
      <c r="J299" s="137"/>
      <c r="K299" s="64"/>
      <c r="M299" s="78"/>
      <c r="N299" s="56"/>
      <c r="P299" s="55"/>
      <c r="R299" s="55"/>
      <c r="T299" s="55"/>
      <c r="V299" s="55"/>
      <c r="X299" s="55"/>
      <c r="Z299" s="55"/>
      <c r="AB299" s="55"/>
      <c r="AD299" s="55"/>
      <c r="AF299" s="55"/>
      <c r="AH299" s="55"/>
      <c r="AJ299" s="55"/>
      <c r="AL299" s="55"/>
      <c r="AO299" s="55"/>
      <c r="AP299" s="56"/>
      <c r="AQ299" s="56"/>
      <c r="AS299" s="71"/>
      <c r="AU299" s="55"/>
      <c r="AW299" s="55"/>
      <c r="AX299" s="22"/>
    </row>
    <row r="300" spans="2:50" s="20" customFormat="1" x14ac:dyDescent="0.2">
      <c r="B300" s="95" t="s">
        <v>127</v>
      </c>
      <c r="C300" s="95" t="s">
        <v>106</v>
      </c>
      <c r="D300" s="95" t="s">
        <v>216</v>
      </c>
      <c r="E300" s="95"/>
      <c r="F300" s="95"/>
      <c r="G300" s="95" t="s">
        <v>96</v>
      </c>
      <c r="H300" s="95" t="s">
        <v>91</v>
      </c>
      <c r="I300" s="141" t="s">
        <v>74</v>
      </c>
      <c r="J300" s="137"/>
      <c r="K300" s="64"/>
      <c r="M300" s="78"/>
      <c r="N300" s="56"/>
      <c r="P300" s="55"/>
      <c r="R300" s="55"/>
      <c r="T300" s="55"/>
      <c r="V300" s="55"/>
      <c r="X300" s="55"/>
      <c r="Z300" s="55"/>
      <c r="AB300" s="55"/>
      <c r="AD300" s="55"/>
      <c r="AF300" s="55"/>
      <c r="AH300" s="55"/>
      <c r="AJ300" s="55"/>
      <c r="AL300" s="55"/>
      <c r="AO300" s="55"/>
      <c r="AP300" s="56"/>
      <c r="AQ300" s="56"/>
      <c r="AS300" s="71"/>
      <c r="AU300" s="55"/>
      <c r="AW300" s="55"/>
      <c r="AX300" s="22"/>
    </row>
    <row r="301" spans="2:50" s="20" customFormat="1" x14ac:dyDescent="0.2">
      <c r="B301" s="95" t="s">
        <v>128</v>
      </c>
      <c r="C301" s="95" t="s">
        <v>106</v>
      </c>
      <c r="D301" s="95" t="s">
        <v>216</v>
      </c>
      <c r="E301" s="95"/>
      <c r="F301" s="95"/>
      <c r="G301" s="95" t="s">
        <v>96</v>
      </c>
      <c r="H301" s="95" t="s">
        <v>91</v>
      </c>
      <c r="I301" s="139" t="s">
        <v>71</v>
      </c>
      <c r="J301" s="137"/>
      <c r="K301" s="64"/>
      <c r="M301" s="78"/>
      <c r="N301" s="56"/>
      <c r="P301" s="55"/>
      <c r="R301" s="55"/>
      <c r="T301" s="55"/>
      <c r="V301" s="55"/>
      <c r="X301" s="55"/>
      <c r="Z301" s="55"/>
      <c r="AB301" s="55"/>
      <c r="AD301" s="55"/>
      <c r="AF301" s="55"/>
      <c r="AH301" s="55"/>
      <c r="AJ301" s="55"/>
      <c r="AL301" s="55"/>
      <c r="AO301" s="55"/>
      <c r="AP301" s="56"/>
      <c r="AQ301" s="56"/>
      <c r="AS301" s="71"/>
      <c r="AU301" s="55"/>
      <c r="AW301" s="55"/>
      <c r="AX301" s="22"/>
    </row>
    <row r="302" spans="2:50" s="20" customFormat="1" x14ac:dyDescent="0.2">
      <c r="B302" s="95" t="s">
        <v>129</v>
      </c>
      <c r="C302" s="95" t="s">
        <v>106</v>
      </c>
      <c r="D302" s="95" t="s">
        <v>216</v>
      </c>
      <c r="E302" s="95"/>
      <c r="F302" s="95"/>
      <c r="G302" s="95" t="s">
        <v>96</v>
      </c>
      <c r="H302" s="95" t="s">
        <v>91</v>
      </c>
      <c r="I302" s="141" t="s">
        <v>73</v>
      </c>
      <c r="J302" s="137"/>
      <c r="K302" s="64"/>
      <c r="M302" s="78"/>
      <c r="N302" s="56"/>
      <c r="P302" s="55"/>
      <c r="R302" s="55"/>
      <c r="T302" s="55"/>
      <c r="V302" s="55"/>
      <c r="X302" s="55"/>
      <c r="Z302" s="55"/>
      <c r="AB302" s="55"/>
      <c r="AD302" s="55"/>
      <c r="AF302" s="55"/>
      <c r="AH302" s="55"/>
      <c r="AJ302" s="55"/>
      <c r="AL302" s="55"/>
      <c r="AO302" s="55"/>
      <c r="AP302" s="56"/>
      <c r="AQ302" s="56"/>
      <c r="AS302" s="71"/>
      <c r="AU302" s="55"/>
      <c r="AW302" s="55"/>
      <c r="AX302" s="22"/>
    </row>
    <row r="303" spans="2:50" s="20" customFormat="1" x14ac:dyDescent="0.2">
      <c r="B303" s="95" t="s">
        <v>130</v>
      </c>
      <c r="C303" s="95" t="s">
        <v>106</v>
      </c>
      <c r="D303" s="95" t="s">
        <v>216</v>
      </c>
      <c r="E303" s="95"/>
      <c r="F303" s="95"/>
      <c r="G303" s="95" t="s">
        <v>96</v>
      </c>
      <c r="H303" s="95" t="s">
        <v>91</v>
      </c>
      <c r="I303" s="140" t="s">
        <v>72</v>
      </c>
      <c r="J303" s="137"/>
      <c r="K303" s="64"/>
      <c r="M303" s="78"/>
      <c r="N303" s="56"/>
      <c r="P303" s="55"/>
      <c r="R303" s="55"/>
      <c r="T303" s="55"/>
      <c r="V303" s="55"/>
      <c r="X303" s="55"/>
      <c r="Z303" s="55"/>
      <c r="AB303" s="55"/>
      <c r="AD303" s="55"/>
      <c r="AF303" s="55"/>
      <c r="AH303" s="55"/>
      <c r="AJ303" s="55"/>
      <c r="AL303" s="55"/>
      <c r="AO303" s="55"/>
      <c r="AP303" s="56"/>
      <c r="AQ303" s="56"/>
      <c r="AS303" s="71"/>
      <c r="AU303" s="55"/>
      <c r="AW303" s="55"/>
      <c r="AX303" s="22"/>
    </row>
    <row r="304" spans="2:50" s="20" customFormat="1" x14ac:dyDescent="0.2">
      <c r="B304" s="95" t="s">
        <v>131</v>
      </c>
      <c r="C304" s="95" t="s">
        <v>106</v>
      </c>
      <c r="D304" s="95" t="s">
        <v>216</v>
      </c>
      <c r="E304" s="95"/>
      <c r="F304" s="95"/>
      <c r="G304" s="95" t="s">
        <v>96</v>
      </c>
      <c r="H304" s="95" t="s">
        <v>91</v>
      </c>
      <c r="I304" s="139" t="s">
        <v>71</v>
      </c>
      <c r="J304" s="137"/>
      <c r="K304" s="64"/>
      <c r="M304" s="78"/>
      <c r="N304" s="56"/>
      <c r="P304" s="55"/>
      <c r="R304" s="55"/>
      <c r="T304" s="55"/>
      <c r="V304" s="55"/>
      <c r="X304" s="55"/>
      <c r="Z304" s="55"/>
      <c r="AB304" s="55"/>
      <c r="AD304" s="55"/>
      <c r="AF304" s="55"/>
      <c r="AH304" s="55"/>
      <c r="AJ304" s="55"/>
      <c r="AL304" s="55"/>
      <c r="AO304" s="55"/>
      <c r="AP304" s="56"/>
      <c r="AQ304" s="56"/>
      <c r="AS304" s="71"/>
      <c r="AU304" s="55"/>
      <c r="AW304" s="55"/>
      <c r="AX304" s="22"/>
    </row>
    <row r="305" spans="2:50" s="20" customFormat="1" x14ac:dyDescent="0.2">
      <c r="B305" s="95" t="s">
        <v>132</v>
      </c>
      <c r="C305" s="95" t="s">
        <v>106</v>
      </c>
      <c r="D305" s="95" t="s">
        <v>216</v>
      </c>
      <c r="E305" s="95"/>
      <c r="F305" s="95"/>
      <c r="G305" s="95" t="s">
        <v>96</v>
      </c>
      <c r="H305" s="95" t="s">
        <v>91</v>
      </c>
      <c r="I305" s="141" t="s">
        <v>74</v>
      </c>
      <c r="J305" s="137"/>
      <c r="K305" s="64"/>
      <c r="M305" s="78"/>
      <c r="N305" s="56"/>
      <c r="P305" s="55"/>
      <c r="R305" s="55"/>
      <c r="T305" s="55"/>
      <c r="V305" s="55"/>
      <c r="X305" s="55"/>
      <c r="Z305" s="55"/>
      <c r="AB305" s="55"/>
      <c r="AD305" s="55"/>
      <c r="AF305" s="55"/>
      <c r="AH305" s="55"/>
      <c r="AJ305" s="55"/>
      <c r="AL305" s="55"/>
      <c r="AO305" s="55"/>
      <c r="AP305" s="56"/>
      <c r="AQ305" s="56"/>
      <c r="AS305" s="71"/>
      <c r="AU305" s="55"/>
      <c r="AW305" s="55"/>
      <c r="AX305" s="22"/>
    </row>
    <row r="306" spans="2:50" s="20" customFormat="1" x14ac:dyDescent="0.2">
      <c r="B306" s="95" t="s">
        <v>133</v>
      </c>
      <c r="C306" s="95" t="s">
        <v>106</v>
      </c>
      <c r="D306" s="95" t="s">
        <v>216</v>
      </c>
      <c r="E306" s="95"/>
      <c r="F306" s="95"/>
      <c r="G306" s="95" t="s">
        <v>96</v>
      </c>
      <c r="H306" s="95" t="s">
        <v>92</v>
      </c>
      <c r="I306" s="138" t="s">
        <v>70</v>
      </c>
      <c r="J306" s="137"/>
      <c r="K306" s="64"/>
      <c r="M306" s="78"/>
      <c r="N306" s="56"/>
      <c r="P306" s="55"/>
      <c r="R306" s="55"/>
      <c r="T306" s="55"/>
      <c r="V306" s="55"/>
      <c r="X306" s="55"/>
      <c r="Z306" s="55"/>
      <c r="AB306" s="55"/>
      <c r="AD306" s="55"/>
      <c r="AF306" s="55"/>
      <c r="AH306" s="55"/>
      <c r="AJ306" s="55"/>
      <c r="AL306" s="55"/>
      <c r="AO306" s="55"/>
      <c r="AP306" s="56"/>
      <c r="AQ306" s="56"/>
      <c r="AS306" s="71"/>
      <c r="AU306" s="55"/>
      <c r="AW306" s="55"/>
      <c r="AX306" s="22"/>
    </row>
    <row r="307" spans="2:50" s="20" customFormat="1" x14ac:dyDescent="0.2">
      <c r="B307" s="95" t="s">
        <v>134</v>
      </c>
      <c r="C307" s="95" t="s">
        <v>106</v>
      </c>
      <c r="D307" s="95" t="s">
        <v>216</v>
      </c>
      <c r="E307" s="95"/>
      <c r="F307" s="95"/>
      <c r="G307" s="95" t="s">
        <v>96</v>
      </c>
      <c r="H307" s="95" t="s">
        <v>92</v>
      </c>
      <c r="I307" s="139" t="s">
        <v>71</v>
      </c>
      <c r="J307" s="137"/>
      <c r="K307" s="64"/>
      <c r="M307" s="78"/>
      <c r="N307" s="56"/>
      <c r="P307" s="55"/>
      <c r="R307" s="55"/>
      <c r="T307" s="55"/>
      <c r="V307" s="55"/>
      <c r="X307" s="55"/>
      <c r="Z307" s="55"/>
      <c r="AB307" s="55"/>
      <c r="AD307" s="55"/>
      <c r="AF307" s="55"/>
      <c r="AH307" s="55"/>
      <c r="AJ307" s="55"/>
      <c r="AL307" s="55"/>
      <c r="AO307" s="55"/>
      <c r="AP307" s="56"/>
      <c r="AQ307" s="56"/>
      <c r="AS307" s="71"/>
      <c r="AU307" s="55"/>
      <c r="AW307" s="55"/>
      <c r="AX307" s="22"/>
    </row>
    <row r="308" spans="2:50" s="20" customFormat="1" x14ac:dyDescent="0.2">
      <c r="B308" s="95" t="s">
        <v>135</v>
      </c>
      <c r="C308" s="95" t="s">
        <v>106</v>
      </c>
      <c r="D308" s="95" t="s">
        <v>216</v>
      </c>
      <c r="E308" s="95"/>
      <c r="F308" s="95"/>
      <c r="G308" s="95" t="s">
        <v>96</v>
      </c>
      <c r="H308" s="95" t="s">
        <v>92</v>
      </c>
      <c r="I308" s="140" t="s">
        <v>72</v>
      </c>
      <c r="J308" s="137"/>
      <c r="K308" s="64"/>
      <c r="M308" s="78"/>
      <c r="N308" s="56"/>
      <c r="P308" s="55"/>
      <c r="R308" s="55"/>
      <c r="T308" s="55"/>
      <c r="V308" s="55"/>
      <c r="X308" s="55"/>
      <c r="Z308" s="55"/>
      <c r="AB308" s="55"/>
      <c r="AD308" s="55"/>
      <c r="AF308" s="55"/>
      <c r="AH308" s="55"/>
      <c r="AJ308" s="55"/>
      <c r="AL308" s="55"/>
      <c r="AO308" s="55"/>
      <c r="AP308" s="56"/>
      <c r="AQ308" s="56"/>
      <c r="AS308" s="71"/>
      <c r="AU308" s="55"/>
      <c r="AW308" s="55"/>
      <c r="AX308" s="22"/>
    </row>
    <row r="309" spans="2:50" s="20" customFormat="1" x14ac:dyDescent="0.2">
      <c r="B309" s="95" t="s">
        <v>136</v>
      </c>
      <c r="C309" s="95" t="s">
        <v>106</v>
      </c>
      <c r="D309" s="95" t="s">
        <v>216</v>
      </c>
      <c r="E309" s="95"/>
      <c r="F309" s="95"/>
      <c r="G309" s="95" t="s">
        <v>96</v>
      </c>
      <c r="H309" s="95" t="s">
        <v>92</v>
      </c>
      <c r="I309" s="141" t="s">
        <v>73</v>
      </c>
      <c r="J309" s="137"/>
      <c r="K309" s="64"/>
      <c r="M309" s="78"/>
      <c r="N309" s="56"/>
      <c r="P309" s="55"/>
      <c r="R309" s="55"/>
      <c r="T309" s="55"/>
      <c r="V309" s="55"/>
      <c r="X309" s="55"/>
      <c r="Z309" s="55"/>
      <c r="AB309" s="55"/>
      <c r="AD309" s="55"/>
      <c r="AF309" s="55"/>
      <c r="AH309" s="55"/>
      <c r="AJ309" s="55"/>
      <c r="AL309" s="55"/>
      <c r="AO309" s="55"/>
      <c r="AP309" s="56"/>
      <c r="AQ309" s="56"/>
      <c r="AS309" s="71"/>
      <c r="AU309" s="55"/>
      <c r="AW309" s="55"/>
      <c r="AX309" s="22"/>
    </row>
    <row r="310" spans="2:50" s="20" customFormat="1" x14ac:dyDescent="0.2">
      <c r="B310" s="95" t="s">
        <v>137</v>
      </c>
      <c r="C310" s="95" t="s">
        <v>106</v>
      </c>
      <c r="D310" s="95" t="s">
        <v>216</v>
      </c>
      <c r="E310" s="95"/>
      <c r="F310" s="95"/>
      <c r="G310" s="95" t="s">
        <v>96</v>
      </c>
      <c r="H310" s="95" t="s">
        <v>92</v>
      </c>
      <c r="I310" s="139" t="s">
        <v>71</v>
      </c>
      <c r="J310" s="137"/>
      <c r="K310" s="64"/>
      <c r="M310" s="78"/>
      <c r="N310" s="56"/>
      <c r="P310" s="55"/>
      <c r="R310" s="55"/>
      <c r="T310" s="55"/>
      <c r="V310" s="55"/>
      <c r="X310" s="55"/>
      <c r="Z310" s="55"/>
      <c r="AB310" s="55"/>
      <c r="AD310" s="55"/>
      <c r="AF310" s="55"/>
      <c r="AH310" s="55"/>
      <c r="AJ310" s="55"/>
      <c r="AL310" s="55"/>
      <c r="AO310" s="55"/>
      <c r="AP310" s="56"/>
      <c r="AQ310" s="56"/>
      <c r="AS310" s="71"/>
      <c r="AU310" s="55"/>
      <c r="AW310" s="55"/>
      <c r="AX310" s="22"/>
    </row>
    <row r="311" spans="2:50" s="20" customFormat="1" x14ac:dyDescent="0.2">
      <c r="B311" s="95" t="s">
        <v>138</v>
      </c>
      <c r="C311" s="95" t="s">
        <v>106</v>
      </c>
      <c r="D311" s="95" t="s">
        <v>216</v>
      </c>
      <c r="E311" s="95"/>
      <c r="F311" s="95"/>
      <c r="G311" s="95" t="s">
        <v>96</v>
      </c>
      <c r="H311" s="95" t="s">
        <v>92</v>
      </c>
      <c r="I311" s="138" t="s">
        <v>70</v>
      </c>
      <c r="J311" s="137"/>
      <c r="K311" s="64"/>
      <c r="M311" s="78"/>
      <c r="N311" s="56"/>
      <c r="P311" s="55"/>
      <c r="R311" s="55"/>
      <c r="T311" s="55"/>
      <c r="V311" s="55"/>
      <c r="X311" s="55"/>
      <c r="Z311" s="55"/>
      <c r="AB311" s="55"/>
      <c r="AD311" s="55"/>
      <c r="AF311" s="55"/>
      <c r="AH311" s="55"/>
      <c r="AJ311" s="55"/>
      <c r="AL311" s="55"/>
      <c r="AO311" s="55"/>
      <c r="AP311" s="56"/>
      <c r="AQ311" s="56"/>
      <c r="AS311" s="71"/>
      <c r="AU311" s="55"/>
      <c r="AW311" s="55"/>
      <c r="AX311" s="22"/>
    </row>
    <row r="312" spans="2:50" s="20" customFormat="1" x14ac:dyDescent="0.2">
      <c r="B312" s="95" t="s">
        <v>139</v>
      </c>
      <c r="C312" s="95" t="s">
        <v>106</v>
      </c>
      <c r="D312" s="95" t="s">
        <v>216</v>
      </c>
      <c r="E312" s="95"/>
      <c r="F312" s="95"/>
      <c r="G312" s="95" t="s">
        <v>96</v>
      </c>
      <c r="H312" s="95" t="s">
        <v>92</v>
      </c>
      <c r="I312" s="141" t="s">
        <v>74</v>
      </c>
      <c r="J312" s="137"/>
      <c r="K312" s="64"/>
      <c r="M312" s="78"/>
      <c r="N312" s="56"/>
      <c r="P312" s="55"/>
      <c r="R312" s="55"/>
      <c r="T312" s="55"/>
      <c r="V312" s="55"/>
      <c r="X312" s="55"/>
      <c r="Z312" s="55"/>
      <c r="AB312" s="55"/>
      <c r="AD312" s="55"/>
      <c r="AF312" s="55"/>
      <c r="AH312" s="55"/>
      <c r="AJ312" s="55"/>
      <c r="AL312" s="55"/>
      <c r="AO312" s="55"/>
      <c r="AP312" s="56"/>
      <c r="AQ312" s="56"/>
      <c r="AS312" s="71"/>
      <c r="AU312" s="55"/>
      <c r="AW312" s="55"/>
      <c r="AX312" s="22"/>
    </row>
    <row r="313" spans="2:50" s="20" customFormat="1" x14ac:dyDescent="0.2">
      <c r="B313" s="95" t="s">
        <v>140</v>
      </c>
      <c r="C313" s="95" t="s">
        <v>106</v>
      </c>
      <c r="D313" s="95" t="s">
        <v>216</v>
      </c>
      <c r="E313" s="95"/>
      <c r="F313" s="95"/>
      <c r="G313" s="95" t="s">
        <v>96</v>
      </c>
      <c r="H313" s="95" t="s">
        <v>92</v>
      </c>
      <c r="I313" s="139" t="s">
        <v>71</v>
      </c>
      <c r="J313" s="137"/>
      <c r="K313" s="64"/>
      <c r="M313" s="78"/>
      <c r="N313" s="56"/>
      <c r="P313" s="55"/>
      <c r="R313" s="55"/>
      <c r="T313" s="55"/>
      <c r="V313" s="55"/>
      <c r="X313" s="55"/>
      <c r="Z313" s="55"/>
      <c r="AB313" s="55"/>
      <c r="AD313" s="55"/>
      <c r="AF313" s="55"/>
      <c r="AH313" s="55"/>
      <c r="AJ313" s="55"/>
      <c r="AL313" s="55"/>
      <c r="AO313" s="55"/>
      <c r="AP313" s="56"/>
      <c r="AQ313" s="56"/>
      <c r="AS313" s="71"/>
      <c r="AU313" s="55"/>
      <c r="AW313" s="55"/>
      <c r="AX313" s="22"/>
    </row>
    <row r="314" spans="2:50" s="20" customFormat="1" x14ac:dyDescent="0.2">
      <c r="B314" s="95" t="s">
        <v>141</v>
      </c>
      <c r="C314" s="95" t="s">
        <v>106</v>
      </c>
      <c r="D314" s="95" t="s">
        <v>216</v>
      </c>
      <c r="E314" s="95"/>
      <c r="F314" s="95"/>
      <c r="G314" s="95" t="s">
        <v>96</v>
      </c>
      <c r="H314" s="95" t="s">
        <v>92</v>
      </c>
      <c r="I314" s="141" t="s">
        <v>73</v>
      </c>
      <c r="J314" s="137"/>
      <c r="K314" s="64"/>
      <c r="M314" s="78"/>
      <c r="N314" s="56"/>
      <c r="P314" s="55"/>
      <c r="R314" s="55"/>
      <c r="T314" s="55"/>
      <c r="V314" s="55"/>
      <c r="X314" s="55"/>
      <c r="Z314" s="55"/>
      <c r="AB314" s="55"/>
      <c r="AD314" s="55"/>
      <c r="AF314" s="55"/>
      <c r="AH314" s="55"/>
      <c r="AJ314" s="55"/>
      <c r="AL314" s="55"/>
      <c r="AO314" s="55"/>
      <c r="AP314" s="56"/>
      <c r="AQ314" s="56"/>
      <c r="AS314" s="71"/>
      <c r="AU314" s="55"/>
      <c r="AW314" s="55"/>
      <c r="AX314" s="22"/>
    </row>
    <row r="315" spans="2:50" s="20" customFormat="1" x14ac:dyDescent="0.2">
      <c r="B315" s="95" t="s">
        <v>142</v>
      </c>
      <c r="C315" s="95" t="s">
        <v>106</v>
      </c>
      <c r="D315" s="95" t="s">
        <v>216</v>
      </c>
      <c r="E315" s="95"/>
      <c r="F315" s="95"/>
      <c r="G315" s="95" t="s">
        <v>96</v>
      </c>
      <c r="H315" s="95" t="s">
        <v>92</v>
      </c>
      <c r="I315" s="140" t="s">
        <v>72</v>
      </c>
      <c r="J315" s="137"/>
      <c r="K315" s="64"/>
      <c r="M315" s="78"/>
      <c r="N315" s="56"/>
      <c r="P315" s="55"/>
      <c r="R315" s="55"/>
      <c r="T315" s="55"/>
      <c r="V315" s="55"/>
      <c r="X315" s="55"/>
      <c r="Z315" s="55"/>
      <c r="AB315" s="55"/>
      <c r="AD315" s="55"/>
      <c r="AF315" s="55"/>
      <c r="AH315" s="55"/>
      <c r="AJ315" s="55"/>
      <c r="AL315" s="55"/>
      <c r="AO315" s="55"/>
      <c r="AP315" s="56"/>
      <c r="AQ315" s="56"/>
      <c r="AS315" s="71"/>
      <c r="AU315" s="55"/>
      <c r="AW315" s="55"/>
      <c r="AX315" s="22"/>
    </row>
    <row r="316" spans="2:50" s="20" customFormat="1" x14ac:dyDescent="0.2">
      <c r="B316" s="95" t="s">
        <v>143</v>
      </c>
      <c r="C316" s="95" t="s">
        <v>106</v>
      </c>
      <c r="D316" s="95" t="s">
        <v>216</v>
      </c>
      <c r="E316" s="95"/>
      <c r="F316" s="95"/>
      <c r="G316" s="95" t="s">
        <v>96</v>
      </c>
      <c r="H316" s="95" t="s">
        <v>92</v>
      </c>
      <c r="I316" s="139" t="s">
        <v>71</v>
      </c>
      <c r="J316" s="137"/>
      <c r="K316" s="64"/>
      <c r="M316" s="78"/>
      <c r="N316" s="56"/>
      <c r="P316" s="55"/>
      <c r="R316" s="55"/>
      <c r="T316" s="55"/>
      <c r="V316" s="55"/>
      <c r="X316" s="55"/>
      <c r="Z316" s="55"/>
      <c r="AB316" s="55"/>
      <c r="AD316" s="55"/>
      <c r="AF316" s="55"/>
      <c r="AH316" s="55"/>
      <c r="AJ316" s="55"/>
      <c r="AL316" s="55"/>
      <c r="AO316" s="55"/>
      <c r="AP316" s="56"/>
      <c r="AQ316" s="56"/>
      <c r="AS316" s="71"/>
      <c r="AU316" s="55"/>
      <c r="AW316" s="55"/>
      <c r="AX316" s="22"/>
    </row>
    <row r="317" spans="2:50" s="20" customFormat="1" x14ac:dyDescent="0.2">
      <c r="B317" s="95" t="s">
        <v>144</v>
      </c>
      <c r="C317" s="95" t="s">
        <v>106</v>
      </c>
      <c r="D317" s="95" t="s">
        <v>216</v>
      </c>
      <c r="E317" s="95"/>
      <c r="F317" s="95"/>
      <c r="G317" s="95" t="s">
        <v>96</v>
      </c>
      <c r="H317" s="95" t="s">
        <v>92</v>
      </c>
      <c r="I317" s="141" t="s">
        <v>74</v>
      </c>
      <c r="J317" s="137"/>
      <c r="K317" s="64"/>
      <c r="M317" s="78"/>
      <c r="N317" s="56"/>
      <c r="P317" s="55"/>
      <c r="R317" s="55"/>
      <c r="T317" s="55"/>
      <c r="V317" s="55"/>
      <c r="X317" s="55"/>
      <c r="Z317" s="55"/>
      <c r="AB317" s="55"/>
      <c r="AD317" s="55"/>
      <c r="AF317" s="55"/>
      <c r="AH317" s="55"/>
      <c r="AJ317" s="55"/>
      <c r="AL317" s="55"/>
      <c r="AO317" s="55"/>
      <c r="AP317" s="56"/>
      <c r="AQ317" s="56"/>
      <c r="AS317" s="71"/>
      <c r="AU317" s="55"/>
      <c r="AW317" s="55"/>
      <c r="AX317" s="22"/>
    </row>
    <row r="318" spans="2:50" s="20" customFormat="1" x14ac:dyDescent="0.2">
      <c r="B318" s="95" t="s">
        <v>145</v>
      </c>
      <c r="C318" s="95" t="s">
        <v>106</v>
      </c>
      <c r="D318" s="95" t="s">
        <v>216</v>
      </c>
      <c r="E318" s="95"/>
      <c r="F318" s="95"/>
      <c r="G318" s="95" t="s">
        <v>96</v>
      </c>
      <c r="H318" s="95" t="s">
        <v>93</v>
      </c>
      <c r="I318" s="138" t="s">
        <v>70</v>
      </c>
      <c r="J318" s="137"/>
      <c r="K318" s="64"/>
      <c r="M318" s="78"/>
      <c r="N318" s="56"/>
      <c r="P318" s="55"/>
      <c r="R318" s="55"/>
      <c r="T318" s="55"/>
      <c r="V318" s="55"/>
      <c r="X318" s="55"/>
      <c r="Z318" s="55"/>
      <c r="AB318" s="55"/>
      <c r="AD318" s="55"/>
      <c r="AF318" s="55"/>
      <c r="AH318" s="55"/>
      <c r="AJ318" s="55"/>
      <c r="AL318" s="55"/>
      <c r="AO318" s="55"/>
      <c r="AP318" s="56"/>
      <c r="AQ318" s="56"/>
      <c r="AS318" s="71"/>
      <c r="AU318" s="55"/>
      <c r="AW318" s="55"/>
      <c r="AX318" s="22"/>
    </row>
    <row r="319" spans="2:50" s="20" customFormat="1" x14ac:dyDescent="0.2">
      <c r="B319" s="95" t="s">
        <v>146</v>
      </c>
      <c r="C319" s="95" t="s">
        <v>106</v>
      </c>
      <c r="D319" s="95" t="s">
        <v>216</v>
      </c>
      <c r="E319" s="95"/>
      <c r="F319" s="95"/>
      <c r="G319" s="95" t="s">
        <v>96</v>
      </c>
      <c r="H319" s="95" t="s">
        <v>93</v>
      </c>
      <c r="I319" s="139" t="s">
        <v>71</v>
      </c>
      <c r="J319" s="137"/>
      <c r="K319" s="64"/>
      <c r="M319" s="78"/>
      <c r="N319" s="56"/>
      <c r="P319" s="55"/>
      <c r="R319" s="55"/>
      <c r="T319" s="55"/>
      <c r="V319" s="55"/>
      <c r="X319" s="55"/>
      <c r="Z319" s="55"/>
      <c r="AB319" s="55"/>
      <c r="AD319" s="55"/>
      <c r="AF319" s="55"/>
      <c r="AH319" s="55"/>
      <c r="AJ319" s="55"/>
      <c r="AL319" s="55"/>
      <c r="AO319" s="55"/>
      <c r="AP319" s="56"/>
      <c r="AQ319" s="56"/>
      <c r="AS319" s="71"/>
      <c r="AU319" s="55"/>
      <c r="AW319" s="55"/>
      <c r="AX319" s="22"/>
    </row>
    <row r="320" spans="2:50" s="20" customFormat="1" x14ac:dyDescent="0.2">
      <c r="B320" s="95" t="s">
        <v>147</v>
      </c>
      <c r="C320" s="95" t="s">
        <v>106</v>
      </c>
      <c r="D320" s="95" t="s">
        <v>216</v>
      </c>
      <c r="E320" s="95"/>
      <c r="F320" s="95"/>
      <c r="G320" s="95" t="s">
        <v>96</v>
      </c>
      <c r="H320" s="95" t="s">
        <v>93</v>
      </c>
      <c r="I320" s="140" t="s">
        <v>72</v>
      </c>
      <c r="J320" s="137"/>
      <c r="K320" s="64"/>
      <c r="M320" s="78"/>
      <c r="N320" s="56"/>
      <c r="P320" s="55"/>
      <c r="R320" s="55"/>
      <c r="T320" s="55"/>
      <c r="V320" s="55"/>
      <c r="X320" s="55"/>
      <c r="Z320" s="55"/>
      <c r="AB320" s="55"/>
      <c r="AD320" s="55"/>
      <c r="AF320" s="55"/>
      <c r="AH320" s="55"/>
      <c r="AJ320" s="55"/>
      <c r="AL320" s="55"/>
      <c r="AO320" s="55"/>
      <c r="AP320" s="56"/>
      <c r="AQ320" s="56"/>
      <c r="AS320" s="71"/>
      <c r="AU320" s="55"/>
      <c r="AW320" s="55"/>
      <c r="AX320" s="22"/>
    </row>
    <row r="321" spans="2:50" s="20" customFormat="1" x14ac:dyDescent="0.2">
      <c r="B321" s="95" t="s">
        <v>148</v>
      </c>
      <c r="C321" s="95" t="s">
        <v>106</v>
      </c>
      <c r="D321" s="95" t="s">
        <v>216</v>
      </c>
      <c r="E321" s="95"/>
      <c r="F321" s="95"/>
      <c r="G321" s="95" t="s">
        <v>96</v>
      </c>
      <c r="H321" s="95" t="s">
        <v>93</v>
      </c>
      <c r="I321" s="141" t="s">
        <v>73</v>
      </c>
      <c r="J321" s="137"/>
      <c r="K321" s="64"/>
      <c r="M321" s="78"/>
      <c r="N321" s="56"/>
      <c r="P321" s="55"/>
      <c r="R321" s="55"/>
      <c r="T321" s="55"/>
      <c r="V321" s="55"/>
      <c r="X321" s="55"/>
      <c r="Z321" s="55"/>
      <c r="AB321" s="55"/>
      <c r="AD321" s="55"/>
      <c r="AF321" s="55"/>
      <c r="AH321" s="55"/>
      <c r="AJ321" s="55"/>
      <c r="AL321" s="55"/>
      <c r="AO321" s="55"/>
      <c r="AP321" s="56"/>
      <c r="AQ321" s="56"/>
      <c r="AS321" s="71"/>
      <c r="AU321" s="55"/>
      <c r="AW321" s="55"/>
      <c r="AX321" s="22"/>
    </row>
    <row r="322" spans="2:50" s="20" customFormat="1" x14ac:dyDescent="0.2">
      <c r="B322" s="95" t="s">
        <v>149</v>
      </c>
      <c r="C322" s="95" t="s">
        <v>106</v>
      </c>
      <c r="D322" s="95" t="s">
        <v>216</v>
      </c>
      <c r="E322" s="95"/>
      <c r="F322" s="95"/>
      <c r="G322" s="95" t="s">
        <v>96</v>
      </c>
      <c r="H322" s="95" t="s">
        <v>93</v>
      </c>
      <c r="I322" s="139" t="s">
        <v>71</v>
      </c>
      <c r="J322" s="137"/>
      <c r="K322" s="64"/>
      <c r="M322" s="78"/>
      <c r="N322" s="56"/>
      <c r="P322" s="55"/>
      <c r="R322" s="55"/>
      <c r="T322" s="55"/>
      <c r="V322" s="55"/>
      <c r="X322" s="55"/>
      <c r="Z322" s="55"/>
      <c r="AB322" s="55"/>
      <c r="AD322" s="55"/>
      <c r="AF322" s="55"/>
      <c r="AH322" s="55"/>
      <c r="AJ322" s="55"/>
      <c r="AL322" s="55"/>
      <c r="AO322" s="55"/>
      <c r="AP322" s="56"/>
      <c r="AQ322" s="56"/>
      <c r="AS322" s="71"/>
      <c r="AU322" s="55"/>
      <c r="AW322" s="55"/>
      <c r="AX322" s="22"/>
    </row>
    <row r="323" spans="2:50" s="20" customFormat="1" x14ac:dyDescent="0.2">
      <c r="B323" s="95" t="s">
        <v>150</v>
      </c>
      <c r="C323" s="95" t="s">
        <v>106</v>
      </c>
      <c r="D323" s="95" t="s">
        <v>216</v>
      </c>
      <c r="E323" s="95"/>
      <c r="F323" s="95"/>
      <c r="G323" s="95" t="s">
        <v>96</v>
      </c>
      <c r="H323" s="95" t="s">
        <v>93</v>
      </c>
      <c r="I323" s="138" t="s">
        <v>70</v>
      </c>
      <c r="J323" s="137"/>
      <c r="K323" s="64"/>
      <c r="M323" s="78"/>
      <c r="N323" s="56"/>
      <c r="P323" s="55"/>
      <c r="R323" s="55"/>
      <c r="T323" s="55"/>
      <c r="V323" s="55"/>
      <c r="X323" s="55"/>
      <c r="Z323" s="55"/>
      <c r="AB323" s="55"/>
      <c r="AD323" s="55"/>
      <c r="AF323" s="55"/>
      <c r="AH323" s="55"/>
      <c r="AJ323" s="55"/>
      <c r="AL323" s="55"/>
      <c r="AO323" s="55"/>
      <c r="AP323" s="56"/>
      <c r="AQ323" s="56"/>
      <c r="AS323" s="71"/>
      <c r="AU323" s="55"/>
      <c r="AW323" s="55"/>
      <c r="AX323" s="22"/>
    </row>
    <row r="324" spans="2:50" s="20" customFormat="1" x14ac:dyDescent="0.2">
      <c r="B324" s="95" t="s">
        <v>151</v>
      </c>
      <c r="C324" s="95" t="s">
        <v>106</v>
      </c>
      <c r="D324" s="95" t="s">
        <v>216</v>
      </c>
      <c r="E324" s="95"/>
      <c r="F324" s="95"/>
      <c r="G324" s="95" t="s">
        <v>96</v>
      </c>
      <c r="H324" s="95" t="s">
        <v>93</v>
      </c>
      <c r="I324" s="141" t="s">
        <v>75</v>
      </c>
      <c r="J324" s="137"/>
      <c r="K324" s="64"/>
      <c r="M324" s="78"/>
      <c r="N324" s="56"/>
      <c r="P324" s="55"/>
      <c r="R324" s="55"/>
      <c r="T324" s="55"/>
      <c r="V324" s="55"/>
      <c r="X324" s="55"/>
      <c r="Z324" s="55"/>
      <c r="AB324" s="55"/>
      <c r="AD324" s="55"/>
      <c r="AF324" s="55"/>
      <c r="AH324" s="55"/>
      <c r="AJ324" s="55"/>
      <c r="AL324" s="55"/>
      <c r="AO324" s="55"/>
      <c r="AP324" s="56"/>
      <c r="AQ324" s="56"/>
      <c r="AS324" s="71"/>
      <c r="AU324" s="55"/>
      <c r="AW324" s="55"/>
      <c r="AX324" s="22"/>
    </row>
    <row r="325" spans="2:50" s="20" customFormat="1" x14ac:dyDescent="0.2">
      <c r="B325" s="95" t="s">
        <v>152</v>
      </c>
      <c r="C325" s="95" t="s">
        <v>106</v>
      </c>
      <c r="D325" s="95" t="s">
        <v>216</v>
      </c>
      <c r="E325" s="95"/>
      <c r="F325" s="95"/>
      <c r="G325" s="95" t="s">
        <v>96</v>
      </c>
      <c r="H325" s="95" t="s">
        <v>93</v>
      </c>
      <c r="I325" s="141" t="s">
        <v>75</v>
      </c>
      <c r="J325" s="137"/>
      <c r="K325" s="64"/>
      <c r="M325" s="78"/>
      <c r="N325" s="56"/>
      <c r="P325" s="55"/>
      <c r="R325" s="55"/>
      <c r="T325" s="55"/>
      <c r="V325" s="55"/>
      <c r="X325" s="55"/>
      <c r="Z325" s="55"/>
      <c r="AB325" s="55"/>
      <c r="AD325" s="55"/>
      <c r="AF325" s="55"/>
      <c r="AH325" s="55"/>
      <c r="AJ325" s="55"/>
      <c r="AL325" s="55"/>
      <c r="AO325" s="55"/>
      <c r="AP325" s="56"/>
      <c r="AQ325" s="56"/>
      <c r="AS325" s="71"/>
      <c r="AU325" s="55"/>
      <c r="AW325" s="55"/>
      <c r="AX325" s="22"/>
    </row>
    <row r="326" spans="2:50" s="20" customFormat="1" x14ac:dyDescent="0.2">
      <c r="B326" s="95" t="s">
        <v>153</v>
      </c>
      <c r="C326" s="95" t="s">
        <v>106</v>
      </c>
      <c r="D326" s="95" t="s">
        <v>216</v>
      </c>
      <c r="E326" s="95"/>
      <c r="F326" s="95"/>
      <c r="G326" s="95" t="s">
        <v>96</v>
      </c>
      <c r="H326" s="95" t="s">
        <v>94</v>
      </c>
      <c r="I326" s="138" t="s">
        <v>70</v>
      </c>
      <c r="J326" s="137"/>
      <c r="K326" s="64"/>
      <c r="M326" s="78"/>
      <c r="N326" s="56"/>
      <c r="P326" s="55"/>
      <c r="R326" s="55"/>
      <c r="T326" s="55"/>
      <c r="V326" s="55"/>
      <c r="X326" s="55"/>
      <c r="Z326" s="55"/>
      <c r="AB326" s="55"/>
      <c r="AD326" s="55"/>
      <c r="AF326" s="55"/>
      <c r="AH326" s="55"/>
      <c r="AJ326" s="55"/>
      <c r="AL326" s="55"/>
      <c r="AO326" s="55"/>
      <c r="AP326" s="56"/>
      <c r="AQ326" s="56"/>
      <c r="AS326" s="71"/>
      <c r="AU326" s="55"/>
      <c r="AW326" s="55"/>
      <c r="AX326" s="22"/>
    </row>
    <row r="327" spans="2:50" s="20" customFormat="1" x14ac:dyDescent="0.2">
      <c r="B327" s="95" t="s">
        <v>154</v>
      </c>
      <c r="C327" s="95" t="s">
        <v>106</v>
      </c>
      <c r="D327" s="95" t="s">
        <v>216</v>
      </c>
      <c r="E327" s="95"/>
      <c r="F327" s="95"/>
      <c r="G327" s="95" t="s">
        <v>96</v>
      </c>
      <c r="H327" s="95" t="s">
        <v>94</v>
      </c>
      <c r="I327" s="139" t="s">
        <v>71</v>
      </c>
      <c r="J327" s="137"/>
      <c r="K327" s="64"/>
      <c r="M327" s="78"/>
      <c r="N327" s="56"/>
      <c r="P327" s="55"/>
      <c r="R327" s="55"/>
      <c r="T327" s="55"/>
      <c r="V327" s="55"/>
      <c r="X327" s="55"/>
      <c r="Z327" s="55"/>
      <c r="AB327" s="55"/>
      <c r="AD327" s="55"/>
      <c r="AF327" s="55"/>
      <c r="AH327" s="55"/>
      <c r="AJ327" s="55"/>
      <c r="AL327" s="55"/>
      <c r="AO327" s="55"/>
      <c r="AP327" s="56"/>
      <c r="AQ327" s="56"/>
      <c r="AS327" s="71"/>
      <c r="AU327" s="55"/>
      <c r="AW327" s="55"/>
      <c r="AX327" s="22"/>
    </row>
    <row r="328" spans="2:50" s="20" customFormat="1" x14ac:dyDescent="0.2">
      <c r="B328" s="95" t="s">
        <v>155</v>
      </c>
      <c r="C328" s="95" t="s">
        <v>106</v>
      </c>
      <c r="D328" s="95" t="s">
        <v>216</v>
      </c>
      <c r="E328" s="95"/>
      <c r="F328" s="95"/>
      <c r="G328" s="95" t="s">
        <v>96</v>
      </c>
      <c r="H328" s="95" t="s">
        <v>94</v>
      </c>
      <c r="I328" s="140" t="s">
        <v>72</v>
      </c>
      <c r="J328" s="137"/>
      <c r="K328" s="64"/>
      <c r="M328" s="78"/>
      <c r="N328" s="56"/>
      <c r="P328" s="55"/>
      <c r="R328" s="55"/>
      <c r="T328" s="55"/>
      <c r="V328" s="55"/>
      <c r="X328" s="55"/>
      <c r="Z328" s="55"/>
      <c r="AB328" s="55"/>
      <c r="AD328" s="55"/>
      <c r="AF328" s="55"/>
      <c r="AH328" s="55"/>
      <c r="AJ328" s="55"/>
      <c r="AL328" s="55"/>
      <c r="AO328" s="55"/>
      <c r="AP328" s="56"/>
      <c r="AQ328" s="56"/>
      <c r="AS328" s="71"/>
      <c r="AU328" s="55"/>
      <c r="AW328" s="55"/>
      <c r="AX328" s="22"/>
    </row>
    <row r="329" spans="2:50" s="20" customFormat="1" x14ac:dyDescent="0.2">
      <c r="B329" s="95" t="s">
        <v>156</v>
      </c>
      <c r="C329" s="95" t="s">
        <v>106</v>
      </c>
      <c r="D329" s="95" t="s">
        <v>216</v>
      </c>
      <c r="E329" s="95"/>
      <c r="F329" s="95"/>
      <c r="G329" s="95" t="s">
        <v>96</v>
      </c>
      <c r="H329" s="95" t="s">
        <v>94</v>
      </c>
      <c r="I329" s="141" t="s">
        <v>73</v>
      </c>
      <c r="J329" s="137"/>
      <c r="K329" s="64"/>
      <c r="M329" s="78"/>
      <c r="N329" s="56"/>
      <c r="P329" s="55"/>
      <c r="R329" s="55"/>
      <c r="T329" s="55"/>
      <c r="V329" s="55"/>
      <c r="X329" s="55"/>
      <c r="Z329" s="55"/>
      <c r="AB329" s="55"/>
      <c r="AD329" s="55"/>
      <c r="AF329" s="55"/>
      <c r="AH329" s="55"/>
      <c r="AJ329" s="55"/>
      <c r="AL329" s="55"/>
      <c r="AO329" s="55"/>
      <c r="AP329" s="56"/>
      <c r="AQ329" s="56"/>
      <c r="AS329" s="71"/>
      <c r="AU329" s="55"/>
      <c r="AW329" s="55"/>
      <c r="AX329" s="22"/>
    </row>
    <row r="330" spans="2:50" s="20" customFormat="1" x14ac:dyDescent="0.2">
      <c r="B330" s="95" t="s">
        <v>157</v>
      </c>
      <c r="C330" s="95" t="s">
        <v>106</v>
      </c>
      <c r="D330" s="95" t="s">
        <v>216</v>
      </c>
      <c r="E330" s="95"/>
      <c r="F330" s="95"/>
      <c r="G330" s="95" t="s">
        <v>96</v>
      </c>
      <c r="H330" s="95" t="s">
        <v>94</v>
      </c>
      <c r="I330" s="139" t="s">
        <v>71</v>
      </c>
      <c r="J330" s="137"/>
      <c r="K330" s="64"/>
      <c r="M330" s="78"/>
      <c r="N330" s="56"/>
      <c r="P330" s="55"/>
      <c r="R330" s="55"/>
      <c r="T330" s="55"/>
      <c r="V330" s="55"/>
      <c r="X330" s="55"/>
      <c r="Z330" s="55"/>
      <c r="AB330" s="55"/>
      <c r="AD330" s="55"/>
      <c r="AF330" s="55"/>
      <c r="AH330" s="55"/>
      <c r="AJ330" s="55"/>
      <c r="AL330" s="55"/>
      <c r="AO330" s="55"/>
      <c r="AP330" s="56"/>
      <c r="AQ330" s="56"/>
      <c r="AS330" s="71"/>
      <c r="AU330" s="55"/>
      <c r="AW330" s="55"/>
      <c r="AX330" s="22"/>
    </row>
    <row r="331" spans="2:50" s="20" customFormat="1" x14ac:dyDescent="0.2">
      <c r="B331" s="95" t="s">
        <v>158</v>
      </c>
      <c r="C331" s="95" t="s">
        <v>106</v>
      </c>
      <c r="D331" s="95" t="s">
        <v>216</v>
      </c>
      <c r="E331" s="95"/>
      <c r="F331" s="95"/>
      <c r="G331" s="95" t="s">
        <v>96</v>
      </c>
      <c r="H331" s="95" t="s">
        <v>94</v>
      </c>
      <c r="I331" s="138" t="s">
        <v>70</v>
      </c>
      <c r="J331" s="137"/>
      <c r="K331" s="64"/>
      <c r="M331" s="78"/>
      <c r="N331" s="56"/>
      <c r="P331" s="55"/>
      <c r="R331" s="55"/>
      <c r="T331" s="55"/>
      <c r="V331" s="55"/>
      <c r="X331" s="55"/>
      <c r="Z331" s="55"/>
      <c r="AB331" s="55"/>
      <c r="AD331" s="55"/>
      <c r="AF331" s="55"/>
      <c r="AH331" s="55"/>
      <c r="AJ331" s="55"/>
      <c r="AL331" s="55"/>
      <c r="AO331" s="55"/>
      <c r="AP331" s="56"/>
      <c r="AQ331" s="56"/>
      <c r="AS331" s="71"/>
      <c r="AU331" s="55"/>
      <c r="AW331" s="55"/>
      <c r="AX331" s="22"/>
    </row>
    <row r="332" spans="2:50" s="20" customFormat="1" x14ac:dyDescent="0.2">
      <c r="B332" s="90"/>
      <c r="C332" s="95"/>
      <c r="D332" s="95"/>
      <c r="E332" s="95"/>
      <c r="F332" s="95"/>
      <c r="G332" s="95"/>
      <c r="H332" s="95"/>
      <c r="I332" s="31"/>
      <c r="J332" s="137"/>
      <c r="K332" s="64"/>
      <c r="M332" s="78"/>
      <c r="N332" s="56"/>
      <c r="P332" s="55"/>
      <c r="R332" s="55"/>
      <c r="T332" s="55"/>
      <c r="V332" s="55"/>
      <c r="X332" s="55"/>
      <c r="Z332" s="55"/>
      <c r="AB332" s="55"/>
      <c r="AD332" s="55"/>
      <c r="AF332" s="55"/>
      <c r="AH332" s="55"/>
      <c r="AJ332" s="55"/>
      <c r="AL332" s="55"/>
      <c r="AO332" s="55"/>
      <c r="AP332" s="56"/>
      <c r="AQ332" s="56"/>
      <c r="AS332" s="71"/>
      <c r="AU332" s="55"/>
      <c r="AW332" s="55"/>
      <c r="AX332" s="22"/>
    </row>
    <row r="333" spans="2:50" s="19" customFormat="1" x14ac:dyDescent="0.2">
      <c r="B333" s="95">
        <v>1</v>
      </c>
      <c r="C333" s="95" t="s">
        <v>63</v>
      </c>
      <c r="D333" s="95" t="s">
        <v>217</v>
      </c>
      <c r="E333" s="95"/>
      <c r="F333" s="95"/>
      <c r="G333" s="95" t="s">
        <v>39</v>
      </c>
      <c r="H333" s="95" t="s">
        <v>33</v>
      </c>
      <c r="I333" s="126" t="s">
        <v>64</v>
      </c>
      <c r="J333" s="122">
        <v>52</v>
      </c>
      <c r="K333" s="63" t="s">
        <v>11</v>
      </c>
      <c r="L333" s="19" t="e">
        <f>VLOOKUP('MPRN + HQA'!$I333,#REF!,2,FALSE)</f>
        <v>#REF!</v>
      </c>
      <c r="M333" s="77" t="e">
        <f>VLOOKUP('MPRN + HQA'!$I333,#REF!,3,FALSE)</f>
        <v>#REF!</v>
      </c>
      <c r="N333" s="54" t="e">
        <f>VLOOKUP('MPRN + HQA'!$I333,#REF!,4,FALSE)</f>
        <v>#REF!</v>
      </c>
      <c r="O333" s="19" t="e">
        <f>VLOOKUP('MPRN + HQA'!$I333,#REF!,5,FALSE)</f>
        <v>#REF!</v>
      </c>
      <c r="P333" s="53" t="e">
        <f>VLOOKUP('MPRN + HQA'!$I333,#REF!,6,FALSE)</f>
        <v>#REF!</v>
      </c>
      <c r="Q333" s="19" t="e">
        <f>VLOOKUP('MPRN + HQA'!$I333,#REF!,7,FALSE)</f>
        <v>#REF!</v>
      </c>
      <c r="R333" s="53" t="e">
        <f>VLOOKUP('MPRN + HQA'!$I333,#REF!,8,FALSE)</f>
        <v>#REF!</v>
      </c>
      <c r="S333" s="19" t="e">
        <f>VLOOKUP('MPRN + HQA'!$I333,#REF!,9,FALSE)</f>
        <v>#REF!</v>
      </c>
      <c r="T333" s="53" t="e">
        <f>VLOOKUP('MPRN + HQA'!$I333,#REF!,10,FALSE)</f>
        <v>#REF!</v>
      </c>
      <c r="U333" s="19" t="e">
        <f>VLOOKUP('MPRN + HQA'!$I333,#REF!,11,FALSE)</f>
        <v>#REF!</v>
      </c>
      <c r="V333" s="53" t="e">
        <f>VLOOKUP('MPRN + HQA'!$I333,#REF!,12,FALSE)</f>
        <v>#REF!</v>
      </c>
      <c r="W333" s="19" t="e">
        <f>VLOOKUP('MPRN + HQA'!$I333,#REF!,13,FALSE)</f>
        <v>#REF!</v>
      </c>
      <c r="X333" s="53" t="e">
        <f>VLOOKUP('MPRN + HQA'!$I333,#REF!,14,FALSE)</f>
        <v>#REF!</v>
      </c>
      <c r="Y333" s="19" t="e">
        <f>VLOOKUP('MPRN + HQA'!$I333,#REF!,15,FALSE)</f>
        <v>#REF!</v>
      </c>
      <c r="Z333" s="53" t="e">
        <f>VLOOKUP('MPRN + HQA'!$I333,#REF!,16,FALSE)</f>
        <v>#REF!</v>
      </c>
      <c r="AA333" s="19" t="e">
        <f>VLOOKUP('MPRN + HQA'!$I333,#REF!,17,FALSE)</f>
        <v>#REF!</v>
      </c>
      <c r="AB333" s="53" t="e">
        <f>VLOOKUP('MPRN + HQA'!$I333,#REF!,18,FALSE)</f>
        <v>#REF!</v>
      </c>
      <c r="AC333" s="19" t="e">
        <f>VLOOKUP('MPRN + HQA'!$I333,#REF!,19,FALSE)</f>
        <v>#REF!</v>
      </c>
      <c r="AD333" s="53" t="e">
        <f>VLOOKUP('MPRN + HQA'!$I333,#REF!,20,FALSE)</f>
        <v>#REF!</v>
      </c>
      <c r="AE333" s="19" t="e">
        <f>VLOOKUP('MPRN + HQA'!$I333,#REF!,21,FALSE)</f>
        <v>#REF!</v>
      </c>
      <c r="AF333" s="53" t="e">
        <f>VLOOKUP('MPRN + HQA'!$I333,#REF!,22,FALSE)</f>
        <v>#REF!</v>
      </c>
      <c r="AG333" s="19" t="e">
        <f>VLOOKUP('MPRN + HQA'!$I333,#REF!,23,FALSE)</f>
        <v>#REF!</v>
      </c>
      <c r="AH333" s="53" t="e">
        <f>VLOOKUP('MPRN + HQA'!$I333,#REF!,24,FALSE)</f>
        <v>#REF!</v>
      </c>
      <c r="AI333" s="19" t="e">
        <f>VLOOKUP('MPRN + HQA'!$I333,#REF!,25,FALSE)</f>
        <v>#REF!</v>
      </c>
      <c r="AJ333" s="53" t="e">
        <f>VLOOKUP('MPRN + HQA'!$I333,#REF!,26,FALSE)</f>
        <v>#REF!</v>
      </c>
      <c r="AK333" s="19" t="e">
        <f>VLOOKUP('MPRN + HQA'!$I333,#REF!,27,FALSE)</f>
        <v>#REF!</v>
      </c>
      <c r="AL333" s="53" t="e">
        <f>VLOOKUP('MPRN + HQA'!$I333,#REF!,28,FALSE)</f>
        <v>#REF!</v>
      </c>
      <c r="AM333" s="19" t="e">
        <f>VLOOKUP('MPRN + HQA'!$I333,#REF!,29,FALSE)</f>
        <v>#REF!</v>
      </c>
      <c r="AN333" s="19" t="e">
        <f>VLOOKUP('MPRN + HQA'!$I333,#REF!,30,FALSE)</f>
        <v>#REF!</v>
      </c>
      <c r="AO333" s="53" t="e">
        <f>VLOOKUP('MPRN + HQA'!$I333,#REF!,31,FALSE)</f>
        <v>#REF!</v>
      </c>
      <c r="AP333" s="54" t="e">
        <f>VLOOKUP('MPRN + HQA'!$I333,#REF!,32,FALSE)</f>
        <v>#REF!</v>
      </c>
      <c r="AQ333" s="54" t="e">
        <f>VLOOKUP('MPRN + HQA'!$I333,#REF!,33,FALSE)</f>
        <v>#REF!</v>
      </c>
      <c r="AR333" s="19">
        <v>71.400000000000006</v>
      </c>
      <c r="AS333" s="70" t="e">
        <f>VLOOKUP('MPRN + HQA'!$I333,#REF!,35,FALSE)</f>
        <v>#REF!</v>
      </c>
      <c r="AT333" s="19" t="e">
        <f>VLOOKUP('MPRN + HQA'!$I333,#REF!,36,FALSE)</f>
        <v>#REF!</v>
      </c>
      <c r="AU333" s="53" t="e">
        <f>VLOOKUP('MPRN + HQA'!$I333,#REF!,37,FALSE)</f>
        <v>#REF!</v>
      </c>
      <c r="AV333" s="19" t="e">
        <f>VLOOKUP('MPRN + HQA'!$I333,#REF!,38,FALSE)</f>
        <v>#REF!</v>
      </c>
      <c r="AW333" s="53" t="e">
        <f>VLOOKUP('MPRN + HQA'!$I333,#REF!,39,FALSE)</f>
        <v>#REF!</v>
      </c>
      <c r="AX333" s="21"/>
    </row>
    <row r="334" spans="2:50" s="19" customFormat="1" x14ac:dyDescent="0.2">
      <c r="B334" s="95">
        <v>2</v>
      </c>
      <c r="C334" s="95" t="s">
        <v>63</v>
      </c>
      <c r="D334" s="95" t="s">
        <v>217</v>
      </c>
      <c r="E334" s="95"/>
      <c r="F334" s="95"/>
      <c r="G334" s="95" t="s">
        <v>39</v>
      </c>
      <c r="H334" s="95" t="s">
        <v>33</v>
      </c>
      <c r="I334" s="126" t="s">
        <v>65</v>
      </c>
      <c r="J334" s="122">
        <v>54</v>
      </c>
      <c r="K334" s="63" t="s">
        <v>11</v>
      </c>
      <c r="L334" s="19" t="e">
        <f>VLOOKUP('MPRN + HQA'!$I334,#REF!,2,FALSE)</f>
        <v>#REF!</v>
      </c>
      <c r="M334" s="77" t="e">
        <f>VLOOKUP('MPRN + HQA'!$I334,#REF!,3,FALSE)</f>
        <v>#REF!</v>
      </c>
      <c r="N334" s="54" t="e">
        <f>VLOOKUP('MPRN + HQA'!$I334,#REF!,4,FALSE)</f>
        <v>#REF!</v>
      </c>
      <c r="O334" s="19" t="e">
        <f>VLOOKUP('MPRN + HQA'!$I334,#REF!,5,FALSE)</f>
        <v>#REF!</v>
      </c>
      <c r="P334" s="53" t="e">
        <f>VLOOKUP('MPRN + HQA'!$I334,#REF!,6,FALSE)</f>
        <v>#REF!</v>
      </c>
      <c r="Q334" s="19" t="e">
        <f>VLOOKUP('MPRN + HQA'!$I334,#REF!,7,FALSE)</f>
        <v>#REF!</v>
      </c>
      <c r="R334" s="53" t="e">
        <f>VLOOKUP('MPRN + HQA'!$I334,#REF!,8,FALSE)</f>
        <v>#REF!</v>
      </c>
      <c r="S334" s="19" t="e">
        <f>VLOOKUP('MPRN + HQA'!$I334,#REF!,9,FALSE)</f>
        <v>#REF!</v>
      </c>
      <c r="T334" s="53" t="e">
        <f>VLOOKUP('MPRN + HQA'!$I334,#REF!,10,FALSE)</f>
        <v>#REF!</v>
      </c>
      <c r="U334" s="19" t="e">
        <f>VLOOKUP('MPRN + HQA'!$I334,#REF!,11,FALSE)</f>
        <v>#REF!</v>
      </c>
      <c r="V334" s="53" t="e">
        <f>VLOOKUP('MPRN + HQA'!$I334,#REF!,12,FALSE)</f>
        <v>#REF!</v>
      </c>
      <c r="W334" s="19" t="e">
        <f>VLOOKUP('MPRN + HQA'!$I334,#REF!,13,FALSE)</f>
        <v>#REF!</v>
      </c>
      <c r="X334" s="53" t="e">
        <f>VLOOKUP('MPRN + HQA'!$I334,#REF!,14,FALSE)</f>
        <v>#REF!</v>
      </c>
      <c r="Y334" s="19" t="e">
        <f>VLOOKUP('MPRN + HQA'!$I334,#REF!,15,FALSE)</f>
        <v>#REF!</v>
      </c>
      <c r="Z334" s="53" t="e">
        <f>VLOOKUP('MPRN + HQA'!$I334,#REF!,16,FALSE)</f>
        <v>#REF!</v>
      </c>
      <c r="AA334" s="19" t="e">
        <f>VLOOKUP('MPRN + HQA'!$I334,#REF!,17,FALSE)</f>
        <v>#REF!</v>
      </c>
      <c r="AB334" s="53" t="e">
        <f>VLOOKUP('MPRN + HQA'!$I334,#REF!,18,FALSE)</f>
        <v>#REF!</v>
      </c>
      <c r="AC334" s="19" t="e">
        <f>VLOOKUP('MPRN + HQA'!$I334,#REF!,19,FALSE)</f>
        <v>#REF!</v>
      </c>
      <c r="AD334" s="53" t="e">
        <f>VLOOKUP('MPRN + HQA'!$I334,#REF!,20,FALSE)</f>
        <v>#REF!</v>
      </c>
      <c r="AE334" s="19" t="e">
        <f>VLOOKUP('MPRN + HQA'!$I334,#REF!,21,FALSE)</f>
        <v>#REF!</v>
      </c>
      <c r="AF334" s="53" t="e">
        <f>VLOOKUP('MPRN + HQA'!$I334,#REF!,22,FALSE)</f>
        <v>#REF!</v>
      </c>
      <c r="AG334" s="19" t="e">
        <f>VLOOKUP('MPRN + HQA'!$I334,#REF!,23,FALSE)</f>
        <v>#REF!</v>
      </c>
      <c r="AH334" s="53" t="e">
        <f>VLOOKUP('MPRN + HQA'!$I334,#REF!,24,FALSE)</f>
        <v>#REF!</v>
      </c>
      <c r="AI334" s="19" t="e">
        <f>VLOOKUP('MPRN + HQA'!$I334,#REF!,25,FALSE)</f>
        <v>#REF!</v>
      </c>
      <c r="AJ334" s="53" t="e">
        <f>VLOOKUP('MPRN + HQA'!$I334,#REF!,26,FALSE)</f>
        <v>#REF!</v>
      </c>
      <c r="AK334" s="19" t="e">
        <f>VLOOKUP('MPRN + HQA'!$I334,#REF!,27,FALSE)</f>
        <v>#REF!</v>
      </c>
      <c r="AL334" s="53" t="e">
        <f>VLOOKUP('MPRN + HQA'!$I334,#REF!,28,FALSE)</f>
        <v>#REF!</v>
      </c>
      <c r="AM334" s="19" t="e">
        <f>VLOOKUP('MPRN + HQA'!$I334,#REF!,29,FALSE)</f>
        <v>#REF!</v>
      </c>
      <c r="AN334" s="19" t="e">
        <f>VLOOKUP('MPRN + HQA'!$I334,#REF!,30,FALSE)</f>
        <v>#REF!</v>
      </c>
      <c r="AO334" s="53" t="e">
        <f>VLOOKUP('MPRN + HQA'!$I334,#REF!,31,FALSE)</f>
        <v>#REF!</v>
      </c>
      <c r="AP334" s="54" t="e">
        <f>VLOOKUP('MPRN + HQA'!$I334,#REF!,32,FALSE)</f>
        <v>#REF!</v>
      </c>
      <c r="AQ334" s="54" t="e">
        <f>VLOOKUP('MPRN + HQA'!$I334,#REF!,33,FALSE)</f>
        <v>#REF!</v>
      </c>
      <c r="AR334" s="19">
        <v>71.400000000000006</v>
      </c>
      <c r="AS334" s="70" t="e">
        <f>VLOOKUP('MPRN + HQA'!$I334,#REF!,35,FALSE)</f>
        <v>#REF!</v>
      </c>
      <c r="AT334" s="19" t="e">
        <f>VLOOKUP('MPRN + HQA'!$I334,#REF!,36,FALSE)</f>
        <v>#REF!</v>
      </c>
      <c r="AU334" s="53" t="e">
        <f>VLOOKUP('MPRN + HQA'!$I334,#REF!,37,FALSE)</f>
        <v>#REF!</v>
      </c>
      <c r="AV334" s="19" t="e">
        <f>VLOOKUP('MPRN + HQA'!$I334,#REF!,38,FALSE)</f>
        <v>#REF!</v>
      </c>
      <c r="AW334" s="53" t="e">
        <f>VLOOKUP('MPRN + HQA'!$I334,#REF!,39,FALSE)</f>
        <v>#REF!</v>
      </c>
      <c r="AX334" s="21"/>
    </row>
    <row r="335" spans="2:50" s="19" customFormat="1" x14ac:dyDescent="0.2">
      <c r="B335" s="95">
        <v>3</v>
      </c>
      <c r="C335" s="95" t="s">
        <v>63</v>
      </c>
      <c r="D335" s="95" t="s">
        <v>217</v>
      </c>
      <c r="E335" s="95"/>
      <c r="F335" s="95"/>
      <c r="G335" s="95" t="s">
        <v>39</v>
      </c>
      <c r="H335" s="95" t="s">
        <v>33</v>
      </c>
      <c r="I335" s="126" t="s">
        <v>65</v>
      </c>
      <c r="J335" s="122">
        <v>56</v>
      </c>
      <c r="K335" s="63" t="s">
        <v>11</v>
      </c>
      <c r="L335" s="19" t="e">
        <f>VLOOKUP('MPRN + HQA'!$I335,#REF!,2,FALSE)</f>
        <v>#REF!</v>
      </c>
      <c r="M335" s="77" t="e">
        <f>VLOOKUP('MPRN + HQA'!$I335,#REF!,3,FALSE)</f>
        <v>#REF!</v>
      </c>
      <c r="N335" s="54" t="e">
        <f>VLOOKUP('MPRN + HQA'!$I335,#REF!,4,FALSE)</f>
        <v>#REF!</v>
      </c>
      <c r="O335" s="19" t="e">
        <f>VLOOKUP('MPRN + HQA'!$I335,#REF!,5,FALSE)</f>
        <v>#REF!</v>
      </c>
      <c r="P335" s="53" t="e">
        <f>VLOOKUP('MPRN + HQA'!$I335,#REF!,6,FALSE)</f>
        <v>#REF!</v>
      </c>
      <c r="Q335" s="19" t="e">
        <f>VLOOKUP('MPRN + HQA'!$I335,#REF!,7,FALSE)</f>
        <v>#REF!</v>
      </c>
      <c r="R335" s="53" t="e">
        <f>VLOOKUP('MPRN + HQA'!$I335,#REF!,8,FALSE)</f>
        <v>#REF!</v>
      </c>
      <c r="S335" s="19" t="e">
        <f>VLOOKUP('MPRN + HQA'!$I335,#REF!,9,FALSE)</f>
        <v>#REF!</v>
      </c>
      <c r="T335" s="53" t="e">
        <f>VLOOKUP('MPRN + HQA'!$I335,#REF!,10,FALSE)</f>
        <v>#REF!</v>
      </c>
      <c r="U335" s="19" t="e">
        <f>VLOOKUP('MPRN + HQA'!$I335,#REF!,11,FALSE)</f>
        <v>#REF!</v>
      </c>
      <c r="V335" s="53" t="e">
        <f>VLOOKUP('MPRN + HQA'!$I335,#REF!,12,FALSE)</f>
        <v>#REF!</v>
      </c>
      <c r="W335" s="19" t="e">
        <f>VLOOKUP('MPRN + HQA'!$I335,#REF!,13,FALSE)</f>
        <v>#REF!</v>
      </c>
      <c r="X335" s="53" t="e">
        <f>VLOOKUP('MPRN + HQA'!$I335,#REF!,14,FALSE)</f>
        <v>#REF!</v>
      </c>
      <c r="Y335" s="19" t="e">
        <f>VLOOKUP('MPRN + HQA'!$I335,#REF!,15,FALSE)</f>
        <v>#REF!</v>
      </c>
      <c r="Z335" s="53" t="e">
        <f>VLOOKUP('MPRN + HQA'!$I335,#REF!,16,FALSE)</f>
        <v>#REF!</v>
      </c>
      <c r="AA335" s="19" t="e">
        <f>VLOOKUP('MPRN + HQA'!$I335,#REF!,17,FALSE)</f>
        <v>#REF!</v>
      </c>
      <c r="AB335" s="53" t="e">
        <f>VLOOKUP('MPRN + HQA'!$I335,#REF!,18,FALSE)</f>
        <v>#REF!</v>
      </c>
      <c r="AC335" s="19" t="e">
        <f>VLOOKUP('MPRN + HQA'!$I335,#REF!,19,FALSE)</f>
        <v>#REF!</v>
      </c>
      <c r="AD335" s="53" t="e">
        <f>VLOOKUP('MPRN + HQA'!$I335,#REF!,20,FALSE)</f>
        <v>#REF!</v>
      </c>
      <c r="AE335" s="19" t="e">
        <f>VLOOKUP('MPRN + HQA'!$I335,#REF!,21,FALSE)</f>
        <v>#REF!</v>
      </c>
      <c r="AF335" s="53" t="e">
        <f>VLOOKUP('MPRN + HQA'!$I335,#REF!,22,FALSE)</f>
        <v>#REF!</v>
      </c>
      <c r="AG335" s="19" t="e">
        <f>VLOOKUP('MPRN + HQA'!$I335,#REF!,23,FALSE)</f>
        <v>#REF!</v>
      </c>
      <c r="AH335" s="53" t="e">
        <f>VLOOKUP('MPRN + HQA'!$I335,#REF!,24,FALSE)</f>
        <v>#REF!</v>
      </c>
      <c r="AI335" s="19" t="e">
        <f>VLOOKUP('MPRN + HQA'!$I335,#REF!,25,FALSE)</f>
        <v>#REF!</v>
      </c>
      <c r="AJ335" s="53" t="e">
        <f>VLOOKUP('MPRN + HQA'!$I335,#REF!,26,FALSE)</f>
        <v>#REF!</v>
      </c>
      <c r="AK335" s="19" t="e">
        <f>VLOOKUP('MPRN + HQA'!$I335,#REF!,27,FALSE)</f>
        <v>#REF!</v>
      </c>
      <c r="AL335" s="53" t="e">
        <f>VLOOKUP('MPRN + HQA'!$I335,#REF!,28,FALSE)</f>
        <v>#REF!</v>
      </c>
      <c r="AM335" s="19" t="e">
        <f>VLOOKUP('MPRN + HQA'!$I335,#REF!,29,FALSE)</f>
        <v>#REF!</v>
      </c>
      <c r="AN335" s="19" t="e">
        <f>VLOOKUP('MPRN + HQA'!$I335,#REF!,30,FALSE)</f>
        <v>#REF!</v>
      </c>
      <c r="AO335" s="53" t="e">
        <f>VLOOKUP('MPRN + HQA'!$I335,#REF!,31,FALSE)</f>
        <v>#REF!</v>
      </c>
      <c r="AP335" s="54" t="e">
        <f>VLOOKUP('MPRN + HQA'!$I335,#REF!,32,FALSE)</f>
        <v>#REF!</v>
      </c>
      <c r="AQ335" s="54" t="e">
        <f>VLOOKUP('MPRN + HQA'!$I335,#REF!,33,FALSE)</f>
        <v>#REF!</v>
      </c>
      <c r="AR335" s="19">
        <v>71.400000000000006</v>
      </c>
      <c r="AS335" s="70" t="e">
        <f>VLOOKUP('MPRN + HQA'!$I335,#REF!,35,FALSE)</f>
        <v>#REF!</v>
      </c>
      <c r="AT335" s="19" t="e">
        <f>VLOOKUP('MPRN + HQA'!$I335,#REF!,36,FALSE)</f>
        <v>#REF!</v>
      </c>
      <c r="AU335" s="53" t="e">
        <f>VLOOKUP('MPRN + HQA'!$I335,#REF!,37,FALSE)</f>
        <v>#REF!</v>
      </c>
      <c r="AV335" s="19" t="e">
        <f>VLOOKUP('MPRN + HQA'!$I335,#REF!,38,FALSE)</f>
        <v>#REF!</v>
      </c>
      <c r="AW335" s="53" t="e">
        <f>VLOOKUP('MPRN + HQA'!$I335,#REF!,39,FALSE)</f>
        <v>#REF!</v>
      </c>
      <c r="AX335" s="21"/>
    </row>
    <row r="336" spans="2:50" s="19" customFormat="1" x14ac:dyDescent="0.2">
      <c r="B336" s="95">
        <v>4</v>
      </c>
      <c r="C336" s="95" t="s">
        <v>63</v>
      </c>
      <c r="D336" s="95" t="s">
        <v>217</v>
      </c>
      <c r="E336" s="95"/>
      <c r="F336" s="95"/>
      <c r="G336" s="95" t="s">
        <v>39</v>
      </c>
      <c r="H336" s="95" t="s">
        <v>33</v>
      </c>
      <c r="I336" s="126" t="s">
        <v>65</v>
      </c>
      <c r="J336" s="122">
        <v>58</v>
      </c>
      <c r="K336" s="63" t="s">
        <v>11</v>
      </c>
      <c r="L336" s="19" t="e">
        <f>VLOOKUP('MPRN + HQA'!$I336,#REF!,2,FALSE)</f>
        <v>#REF!</v>
      </c>
      <c r="M336" s="77" t="e">
        <f>VLOOKUP('MPRN + HQA'!$I336,#REF!,3,FALSE)</f>
        <v>#REF!</v>
      </c>
      <c r="N336" s="54" t="e">
        <f>VLOOKUP('MPRN + HQA'!$I336,#REF!,4,FALSE)</f>
        <v>#REF!</v>
      </c>
      <c r="O336" s="19" t="e">
        <f>VLOOKUP('MPRN + HQA'!$I336,#REF!,5,FALSE)</f>
        <v>#REF!</v>
      </c>
      <c r="P336" s="53" t="e">
        <f>VLOOKUP('MPRN + HQA'!$I336,#REF!,6,FALSE)</f>
        <v>#REF!</v>
      </c>
      <c r="Q336" s="19" t="e">
        <f>VLOOKUP('MPRN + HQA'!$I336,#REF!,7,FALSE)</f>
        <v>#REF!</v>
      </c>
      <c r="R336" s="53" t="e">
        <f>VLOOKUP('MPRN + HQA'!$I336,#REF!,8,FALSE)</f>
        <v>#REF!</v>
      </c>
      <c r="S336" s="19" t="e">
        <f>VLOOKUP('MPRN + HQA'!$I336,#REF!,9,FALSE)</f>
        <v>#REF!</v>
      </c>
      <c r="T336" s="53" t="e">
        <f>VLOOKUP('MPRN + HQA'!$I336,#REF!,10,FALSE)</f>
        <v>#REF!</v>
      </c>
      <c r="U336" s="19" t="e">
        <f>VLOOKUP('MPRN + HQA'!$I336,#REF!,11,FALSE)</f>
        <v>#REF!</v>
      </c>
      <c r="V336" s="53" t="e">
        <f>VLOOKUP('MPRN + HQA'!$I336,#REF!,12,FALSE)</f>
        <v>#REF!</v>
      </c>
      <c r="W336" s="19" t="e">
        <f>VLOOKUP('MPRN + HQA'!$I336,#REF!,13,FALSE)</f>
        <v>#REF!</v>
      </c>
      <c r="X336" s="53" t="e">
        <f>VLOOKUP('MPRN + HQA'!$I336,#REF!,14,FALSE)</f>
        <v>#REF!</v>
      </c>
      <c r="Y336" s="19" t="e">
        <f>VLOOKUP('MPRN + HQA'!$I336,#REF!,15,FALSE)</f>
        <v>#REF!</v>
      </c>
      <c r="Z336" s="53" t="e">
        <f>VLOOKUP('MPRN + HQA'!$I336,#REF!,16,FALSE)</f>
        <v>#REF!</v>
      </c>
      <c r="AA336" s="19" t="e">
        <f>VLOOKUP('MPRN + HQA'!$I336,#REF!,17,FALSE)</f>
        <v>#REF!</v>
      </c>
      <c r="AB336" s="53" t="e">
        <f>VLOOKUP('MPRN + HQA'!$I336,#REF!,18,FALSE)</f>
        <v>#REF!</v>
      </c>
      <c r="AC336" s="19" t="e">
        <f>VLOOKUP('MPRN + HQA'!$I336,#REF!,19,FALSE)</f>
        <v>#REF!</v>
      </c>
      <c r="AD336" s="53" t="e">
        <f>VLOOKUP('MPRN + HQA'!$I336,#REF!,20,FALSE)</f>
        <v>#REF!</v>
      </c>
      <c r="AE336" s="19" t="e">
        <f>VLOOKUP('MPRN + HQA'!$I336,#REF!,21,FALSE)</f>
        <v>#REF!</v>
      </c>
      <c r="AF336" s="53" t="e">
        <f>VLOOKUP('MPRN + HQA'!$I336,#REF!,22,FALSE)</f>
        <v>#REF!</v>
      </c>
      <c r="AG336" s="19" t="e">
        <f>VLOOKUP('MPRN + HQA'!$I336,#REF!,23,FALSE)</f>
        <v>#REF!</v>
      </c>
      <c r="AH336" s="53" t="e">
        <f>VLOOKUP('MPRN + HQA'!$I336,#REF!,24,FALSE)</f>
        <v>#REF!</v>
      </c>
      <c r="AI336" s="19" t="e">
        <f>VLOOKUP('MPRN + HQA'!$I336,#REF!,25,FALSE)</f>
        <v>#REF!</v>
      </c>
      <c r="AJ336" s="53" t="e">
        <f>VLOOKUP('MPRN + HQA'!$I336,#REF!,26,FALSE)</f>
        <v>#REF!</v>
      </c>
      <c r="AK336" s="19" t="e">
        <f>VLOOKUP('MPRN + HQA'!$I336,#REF!,27,FALSE)</f>
        <v>#REF!</v>
      </c>
      <c r="AL336" s="53" t="e">
        <f>VLOOKUP('MPRN + HQA'!$I336,#REF!,28,FALSE)</f>
        <v>#REF!</v>
      </c>
      <c r="AM336" s="19" t="e">
        <f>VLOOKUP('MPRN + HQA'!$I336,#REF!,29,FALSE)</f>
        <v>#REF!</v>
      </c>
      <c r="AN336" s="19" t="e">
        <f>VLOOKUP('MPRN + HQA'!$I336,#REF!,30,FALSE)</f>
        <v>#REF!</v>
      </c>
      <c r="AO336" s="53" t="e">
        <f>VLOOKUP('MPRN + HQA'!$I336,#REF!,31,FALSE)</f>
        <v>#REF!</v>
      </c>
      <c r="AP336" s="54" t="e">
        <f>VLOOKUP('MPRN + HQA'!$I336,#REF!,32,FALSE)</f>
        <v>#REF!</v>
      </c>
      <c r="AQ336" s="54" t="e">
        <f>VLOOKUP('MPRN + HQA'!$I336,#REF!,33,FALSE)</f>
        <v>#REF!</v>
      </c>
      <c r="AR336" s="19">
        <v>71.400000000000006</v>
      </c>
      <c r="AS336" s="70" t="e">
        <f>VLOOKUP('MPRN + HQA'!$I336,#REF!,35,FALSE)</f>
        <v>#REF!</v>
      </c>
      <c r="AT336" s="19" t="e">
        <f>VLOOKUP('MPRN + HQA'!$I336,#REF!,36,FALSE)</f>
        <v>#REF!</v>
      </c>
      <c r="AU336" s="53" t="e">
        <f>VLOOKUP('MPRN + HQA'!$I336,#REF!,37,FALSE)</f>
        <v>#REF!</v>
      </c>
      <c r="AV336" s="19" t="e">
        <f>VLOOKUP('MPRN + HQA'!$I336,#REF!,38,FALSE)</f>
        <v>#REF!</v>
      </c>
      <c r="AW336" s="53" t="e">
        <f>VLOOKUP('MPRN + HQA'!$I336,#REF!,39,FALSE)</f>
        <v>#REF!</v>
      </c>
      <c r="AX336" s="21"/>
    </row>
    <row r="337" spans="2:50" s="19" customFormat="1" x14ac:dyDescent="0.2">
      <c r="B337" s="95">
        <v>5</v>
      </c>
      <c r="C337" s="95" t="s">
        <v>63</v>
      </c>
      <c r="D337" s="95" t="s">
        <v>217</v>
      </c>
      <c r="E337" s="95"/>
      <c r="F337" s="95"/>
      <c r="G337" s="95" t="s">
        <v>39</v>
      </c>
      <c r="H337" s="95" t="s">
        <v>33</v>
      </c>
      <c r="I337" s="126" t="s">
        <v>65</v>
      </c>
      <c r="J337" s="122">
        <v>60</v>
      </c>
      <c r="K337" s="63" t="s">
        <v>11</v>
      </c>
      <c r="L337" s="19" t="e">
        <f>VLOOKUP('MPRN + HQA'!$I337,#REF!,2,FALSE)</f>
        <v>#REF!</v>
      </c>
      <c r="M337" s="77" t="e">
        <f>VLOOKUP('MPRN + HQA'!$I337,#REF!,3,FALSE)</f>
        <v>#REF!</v>
      </c>
      <c r="N337" s="54" t="e">
        <f>VLOOKUP('MPRN + HQA'!$I337,#REF!,4,FALSE)</f>
        <v>#REF!</v>
      </c>
      <c r="O337" s="19" t="e">
        <f>VLOOKUP('MPRN + HQA'!$I337,#REF!,5,FALSE)</f>
        <v>#REF!</v>
      </c>
      <c r="P337" s="53" t="e">
        <f>VLOOKUP('MPRN + HQA'!$I337,#REF!,6,FALSE)</f>
        <v>#REF!</v>
      </c>
      <c r="Q337" s="19" t="e">
        <f>VLOOKUP('MPRN + HQA'!$I337,#REF!,7,FALSE)</f>
        <v>#REF!</v>
      </c>
      <c r="R337" s="53" t="e">
        <f>VLOOKUP('MPRN + HQA'!$I337,#REF!,8,FALSE)</f>
        <v>#REF!</v>
      </c>
      <c r="S337" s="19" t="e">
        <f>VLOOKUP('MPRN + HQA'!$I337,#REF!,9,FALSE)</f>
        <v>#REF!</v>
      </c>
      <c r="T337" s="53" t="e">
        <f>VLOOKUP('MPRN + HQA'!$I337,#REF!,10,FALSE)</f>
        <v>#REF!</v>
      </c>
      <c r="U337" s="19" t="e">
        <f>VLOOKUP('MPRN + HQA'!$I337,#REF!,11,FALSE)</f>
        <v>#REF!</v>
      </c>
      <c r="V337" s="53" t="e">
        <f>VLOOKUP('MPRN + HQA'!$I337,#REF!,12,FALSE)</f>
        <v>#REF!</v>
      </c>
      <c r="W337" s="19" t="e">
        <f>VLOOKUP('MPRN + HQA'!$I337,#REF!,13,FALSE)</f>
        <v>#REF!</v>
      </c>
      <c r="X337" s="53" t="e">
        <f>VLOOKUP('MPRN + HQA'!$I337,#REF!,14,FALSE)</f>
        <v>#REF!</v>
      </c>
      <c r="Y337" s="19" t="e">
        <f>VLOOKUP('MPRN + HQA'!$I337,#REF!,15,FALSE)</f>
        <v>#REF!</v>
      </c>
      <c r="Z337" s="53" t="e">
        <f>VLOOKUP('MPRN + HQA'!$I337,#REF!,16,FALSE)</f>
        <v>#REF!</v>
      </c>
      <c r="AA337" s="19" t="e">
        <f>VLOOKUP('MPRN + HQA'!$I337,#REF!,17,FALSE)</f>
        <v>#REF!</v>
      </c>
      <c r="AB337" s="53" t="e">
        <f>VLOOKUP('MPRN + HQA'!$I337,#REF!,18,FALSE)</f>
        <v>#REF!</v>
      </c>
      <c r="AC337" s="19" t="e">
        <f>VLOOKUP('MPRN + HQA'!$I337,#REF!,19,FALSE)</f>
        <v>#REF!</v>
      </c>
      <c r="AD337" s="53" t="e">
        <f>VLOOKUP('MPRN + HQA'!$I337,#REF!,20,FALSE)</f>
        <v>#REF!</v>
      </c>
      <c r="AE337" s="19" t="e">
        <f>VLOOKUP('MPRN + HQA'!$I337,#REF!,21,FALSE)</f>
        <v>#REF!</v>
      </c>
      <c r="AF337" s="53" t="e">
        <f>VLOOKUP('MPRN + HQA'!$I337,#REF!,22,FALSE)</f>
        <v>#REF!</v>
      </c>
      <c r="AG337" s="19" t="e">
        <f>VLOOKUP('MPRN + HQA'!$I337,#REF!,23,FALSE)</f>
        <v>#REF!</v>
      </c>
      <c r="AH337" s="53" t="e">
        <f>VLOOKUP('MPRN + HQA'!$I337,#REF!,24,FALSE)</f>
        <v>#REF!</v>
      </c>
      <c r="AI337" s="19" t="e">
        <f>VLOOKUP('MPRN + HQA'!$I337,#REF!,25,FALSE)</f>
        <v>#REF!</v>
      </c>
      <c r="AJ337" s="53" t="e">
        <f>VLOOKUP('MPRN + HQA'!$I337,#REF!,26,FALSE)</f>
        <v>#REF!</v>
      </c>
      <c r="AK337" s="19" t="e">
        <f>VLOOKUP('MPRN + HQA'!$I337,#REF!,27,FALSE)</f>
        <v>#REF!</v>
      </c>
      <c r="AL337" s="53" t="e">
        <f>VLOOKUP('MPRN + HQA'!$I337,#REF!,28,FALSE)</f>
        <v>#REF!</v>
      </c>
      <c r="AM337" s="19" t="e">
        <f>VLOOKUP('MPRN + HQA'!$I337,#REF!,29,FALSE)</f>
        <v>#REF!</v>
      </c>
      <c r="AN337" s="19" t="e">
        <f>VLOOKUP('MPRN + HQA'!$I337,#REF!,30,FALSE)</f>
        <v>#REF!</v>
      </c>
      <c r="AO337" s="53" t="e">
        <f>VLOOKUP('MPRN + HQA'!$I337,#REF!,31,FALSE)</f>
        <v>#REF!</v>
      </c>
      <c r="AP337" s="54" t="e">
        <f>VLOOKUP('MPRN + HQA'!$I337,#REF!,32,FALSE)</f>
        <v>#REF!</v>
      </c>
      <c r="AQ337" s="54" t="e">
        <f>VLOOKUP('MPRN + HQA'!$I337,#REF!,33,FALSE)</f>
        <v>#REF!</v>
      </c>
      <c r="AR337" s="19">
        <v>71.400000000000006</v>
      </c>
      <c r="AS337" s="70" t="e">
        <f>VLOOKUP('MPRN + HQA'!$I337,#REF!,35,FALSE)</f>
        <v>#REF!</v>
      </c>
      <c r="AT337" s="19" t="e">
        <f>VLOOKUP('MPRN + HQA'!$I337,#REF!,36,FALSE)</f>
        <v>#REF!</v>
      </c>
      <c r="AU337" s="53" t="e">
        <f>VLOOKUP('MPRN + HQA'!$I337,#REF!,37,FALSE)</f>
        <v>#REF!</v>
      </c>
      <c r="AV337" s="19" t="e">
        <f>VLOOKUP('MPRN + HQA'!$I337,#REF!,38,FALSE)</f>
        <v>#REF!</v>
      </c>
      <c r="AW337" s="53" t="e">
        <f>VLOOKUP('MPRN + HQA'!$I337,#REF!,39,FALSE)</f>
        <v>#REF!</v>
      </c>
      <c r="AX337" s="21"/>
    </row>
    <row r="338" spans="2:50" s="19" customFormat="1" x14ac:dyDescent="0.2">
      <c r="B338" s="95">
        <v>6</v>
      </c>
      <c r="C338" s="95" t="s">
        <v>63</v>
      </c>
      <c r="D338" s="95" t="s">
        <v>217</v>
      </c>
      <c r="E338" s="95"/>
      <c r="F338" s="95"/>
      <c r="G338" s="95" t="s">
        <v>39</v>
      </c>
      <c r="H338" s="95" t="s">
        <v>33</v>
      </c>
      <c r="I338" s="126" t="s">
        <v>65</v>
      </c>
      <c r="J338" s="122">
        <v>62</v>
      </c>
      <c r="K338" s="63" t="s">
        <v>11</v>
      </c>
      <c r="L338" s="19" t="e">
        <f>VLOOKUP('MPRN + HQA'!$I338,#REF!,2,FALSE)</f>
        <v>#REF!</v>
      </c>
      <c r="M338" s="77" t="e">
        <f>VLOOKUP('MPRN + HQA'!$I338,#REF!,3,FALSE)</f>
        <v>#REF!</v>
      </c>
      <c r="N338" s="54" t="e">
        <f>VLOOKUP('MPRN + HQA'!$I338,#REF!,4,FALSE)</f>
        <v>#REF!</v>
      </c>
      <c r="O338" s="19" t="e">
        <f>VLOOKUP('MPRN + HQA'!$I338,#REF!,5,FALSE)</f>
        <v>#REF!</v>
      </c>
      <c r="P338" s="53" t="e">
        <f>VLOOKUP('MPRN + HQA'!$I338,#REF!,6,FALSE)</f>
        <v>#REF!</v>
      </c>
      <c r="Q338" s="19" t="e">
        <f>VLOOKUP('MPRN + HQA'!$I338,#REF!,7,FALSE)</f>
        <v>#REF!</v>
      </c>
      <c r="R338" s="53" t="e">
        <f>VLOOKUP('MPRN + HQA'!$I338,#REF!,8,FALSE)</f>
        <v>#REF!</v>
      </c>
      <c r="S338" s="19" t="e">
        <f>VLOOKUP('MPRN + HQA'!$I338,#REF!,9,FALSE)</f>
        <v>#REF!</v>
      </c>
      <c r="T338" s="53" t="e">
        <f>VLOOKUP('MPRN + HQA'!$I338,#REF!,10,FALSE)</f>
        <v>#REF!</v>
      </c>
      <c r="U338" s="19" t="e">
        <f>VLOOKUP('MPRN + HQA'!$I338,#REF!,11,FALSE)</f>
        <v>#REF!</v>
      </c>
      <c r="V338" s="53" t="e">
        <f>VLOOKUP('MPRN + HQA'!$I338,#REF!,12,FALSE)</f>
        <v>#REF!</v>
      </c>
      <c r="W338" s="19" t="e">
        <f>VLOOKUP('MPRN + HQA'!$I338,#REF!,13,FALSE)</f>
        <v>#REF!</v>
      </c>
      <c r="X338" s="53" t="e">
        <f>VLOOKUP('MPRN + HQA'!$I338,#REF!,14,FALSE)</f>
        <v>#REF!</v>
      </c>
      <c r="Y338" s="19" t="e">
        <f>VLOOKUP('MPRN + HQA'!$I338,#REF!,15,FALSE)</f>
        <v>#REF!</v>
      </c>
      <c r="Z338" s="53" t="e">
        <f>VLOOKUP('MPRN + HQA'!$I338,#REF!,16,FALSE)</f>
        <v>#REF!</v>
      </c>
      <c r="AA338" s="19" t="e">
        <f>VLOOKUP('MPRN + HQA'!$I338,#REF!,17,FALSE)</f>
        <v>#REF!</v>
      </c>
      <c r="AB338" s="53" t="e">
        <f>VLOOKUP('MPRN + HQA'!$I338,#REF!,18,FALSE)</f>
        <v>#REF!</v>
      </c>
      <c r="AC338" s="19" t="e">
        <f>VLOOKUP('MPRN + HQA'!$I338,#REF!,19,FALSE)</f>
        <v>#REF!</v>
      </c>
      <c r="AD338" s="53" t="e">
        <f>VLOOKUP('MPRN + HQA'!$I338,#REF!,20,FALSE)</f>
        <v>#REF!</v>
      </c>
      <c r="AE338" s="19" t="e">
        <f>VLOOKUP('MPRN + HQA'!$I338,#REF!,21,FALSE)</f>
        <v>#REF!</v>
      </c>
      <c r="AF338" s="53" t="e">
        <f>VLOOKUP('MPRN + HQA'!$I338,#REF!,22,FALSE)</f>
        <v>#REF!</v>
      </c>
      <c r="AG338" s="19" t="e">
        <f>VLOOKUP('MPRN + HQA'!$I338,#REF!,23,FALSE)</f>
        <v>#REF!</v>
      </c>
      <c r="AH338" s="53" t="e">
        <f>VLOOKUP('MPRN + HQA'!$I338,#REF!,24,FALSE)</f>
        <v>#REF!</v>
      </c>
      <c r="AI338" s="19" t="e">
        <f>VLOOKUP('MPRN + HQA'!$I338,#REF!,25,FALSE)</f>
        <v>#REF!</v>
      </c>
      <c r="AJ338" s="53" t="e">
        <f>VLOOKUP('MPRN + HQA'!$I338,#REF!,26,FALSE)</f>
        <v>#REF!</v>
      </c>
      <c r="AK338" s="19" t="e">
        <f>VLOOKUP('MPRN + HQA'!$I338,#REF!,27,FALSE)</f>
        <v>#REF!</v>
      </c>
      <c r="AL338" s="53" t="e">
        <f>VLOOKUP('MPRN + HQA'!$I338,#REF!,28,FALSE)</f>
        <v>#REF!</v>
      </c>
      <c r="AM338" s="19" t="e">
        <f>VLOOKUP('MPRN + HQA'!$I338,#REF!,29,FALSE)</f>
        <v>#REF!</v>
      </c>
      <c r="AN338" s="19" t="e">
        <f>VLOOKUP('MPRN + HQA'!$I338,#REF!,30,FALSE)</f>
        <v>#REF!</v>
      </c>
      <c r="AO338" s="53" t="e">
        <f>VLOOKUP('MPRN + HQA'!$I338,#REF!,31,FALSE)</f>
        <v>#REF!</v>
      </c>
      <c r="AP338" s="54" t="e">
        <f>VLOOKUP('MPRN + HQA'!$I338,#REF!,32,FALSE)</f>
        <v>#REF!</v>
      </c>
      <c r="AQ338" s="54" t="e">
        <f>VLOOKUP('MPRN + HQA'!$I338,#REF!,33,FALSE)</f>
        <v>#REF!</v>
      </c>
      <c r="AR338" s="19">
        <v>71.400000000000006</v>
      </c>
      <c r="AS338" s="70" t="e">
        <f>VLOOKUP('MPRN + HQA'!$I338,#REF!,35,FALSE)</f>
        <v>#REF!</v>
      </c>
      <c r="AT338" s="19" t="e">
        <f>VLOOKUP('MPRN + HQA'!$I338,#REF!,36,FALSE)</f>
        <v>#REF!</v>
      </c>
      <c r="AU338" s="53" t="e">
        <f>VLOOKUP('MPRN + HQA'!$I338,#REF!,37,FALSE)</f>
        <v>#REF!</v>
      </c>
      <c r="AV338" s="19" t="e">
        <f>VLOOKUP('MPRN + HQA'!$I338,#REF!,38,FALSE)</f>
        <v>#REF!</v>
      </c>
      <c r="AW338" s="53" t="e">
        <f>VLOOKUP('MPRN + HQA'!$I338,#REF!,39,FALSE)</f>
        <v>#REF!</v>
      </c>
      <c r="AX338" s="21"/>
    </row>
    <row r="339" spans="2:50" s="19" customFormat="1" x14ac:dyDescent="0.2">
      <c r="B339" s="95">
        <v>7</v>
      </c>
      <c r="C339" s="95" t="s">
        <v>63</v>
      </c>
      <c r="D339" s="95" t="s">
        <v>217</v>
      </c>
      <c r="E339" s="95"/>
      <c r="F339" s="95"/>
      <c r="G339" s="95" t="s">
        <v>39</v>
      </c>
      <c r="H339" s="95" t="s">
        <v>33</v>
      </c>
      <c r="I339" s="126" t="s">
        <v>65</v>
      </c>
      <c r="J339" s="122">
        <v>64</v>
      </c>
      <c r="K339" s="63" t="s">
        <v>11</v>
      </c>
      <c r="L339" s="19" t="e">
        <f>VLOOKUP('MPRN + HQA'!$I339,#REF!,2,FALSE)</f>
        <v>#REF!</v>
      </c>
      <c r="M339" s="77" t="e">
        <f>VLOOKUP('MPRN + HQA'!$I339,#REF!,3,FALSE)</f>
        <v>#REF!</v>
      </c>
      <c r="N339" s="54" t="e">
        <f>VLOOKUP('MPRN + HQA'!$I339,#REF!,4,FALSE)</f>
        <v>#REF!</v>
      </c>
      <c r="O339" s="19" t="e">
        <f>VLOOKUP('MPRN + HQA'!$I339,#REF!,5,FALSE)</f>
        <v>#REF!</v>
      </c>
      <c r="P339" s="53" t="e">
        <f>VLOOKUP('MPRN + HQA'!$I339,#REF!,6,FALSE)</f>
        <v>#REF!</v>
      </c>
      <c r="Q339" s="19" t="e">
        <f>VLOOKUP('MPRN + HQA'!$I339,#REF!,7,FALSE)</f>
        <v>#REF!</v>
      </c>
      <c r="R339" s="53" t="e">
        <f>VLOOKUP('MPRN + HQA'!$I339,#REF!,8,FALSE)</f>
        <v>#REF!</v>
      </c>
      <c r="S339" s="19" t="e">
        <f>VLOOKUP('MPRN + HQA'!$I339,#REF!,9,FALSE)</f>
        <v>#REF!</v>
      </c>
      <c r="T339" s="53" t="e">
        <f>VLOOKUP('MPRN + HQA'!$I339,#REF!,10,FALSE)</f>
        <v>#REF!</v>
      </c>
      <c r="U339" s="19" t="e">
        <f>VLOOKUP('MPRN + HQA'!$I339,#REF!,11,FALSE)</f>
        <v>#REF!</v>
      </c>
      <c r="V339" s="53" t="e">
        <f>VLOOKUP('MPRN + HQA'!$I339,#REF!,12,FALSE)</f>
        <v>#REF!</v>
      </c>
      <c r="W339" s="19" t="e">
        <f>VLOOKUP('MPRN + HQA'!$I339,#REF!,13,FALSE)</f>
        <v>#REF!</v>
      </c>
      <c r="X339" s="53" t="e">
        <f>VLOOKUP('MPRN + HQA'!$I339,#REF!,14,FALSE)</f>
        <v>#REF!</v>
      </c>
      <c r="Y339" s="19" t="e">
        <f>VLOOKUP('MPRN + HQA'!$I339,#REF!,15,FALSE)</f>
        <v>#REF!</v>
      </c>
      <c r="Z339" s="53" t="e">
        <f>VLOOKUP('MPRN + HQA'!$I339,#REF!,16,FALSE)</f>
        <v>#REF!</v>
      </c>
      <c r="AA339" s="19" t="e">
        <f>VLOOKUP('MPRN + HQA'!$I339,#REF!,17,FALSE)</f>
        <v>#REF!</v>
      </c>
      <c r="AB339" s="53" t="e">
        <f>VLOOKUP('MPRN + HQA'!$I339,#REF!,18,FALSE)</f>
        <v>#REF!</v>
      </c>
      <c r="AC339" s="19" t="e">
        <f>VLOOKUP('MPRN + HQA'!$I339,#REF!,19,FALSE)</f>
        <v>#REF!</v>
      </c>
      <c r="AD339" s="53" t="e">
        <f>VLOOKUP('MPRN + HQA'!$I339,#REF!,20,FALSE)</f>
        <v>#REF!</v>
      </c>
      <c r="AE339" s="19" t="e">
        <f>VLOOKUP('MPRN + HQA'!$I339,#REF!,21,FALSE)</f>
        <v>#REF!</v>
      </c>
      <c r="AF339" s="53" t="e">
        <f>VLOOKUP('MPRN + HQA'!$I339,#REF!,22,FALSE)</f>
        <v>#REF!</v>
      </c>
      <c r="AG339" s="19" t="e">
        <f>VLOOKUP('MPRN + HQA'!$I339,#REF!,23,FALSE)</f>
        <v>#REF!</v>
      </c>
      <c r="AH339" s="53" t="e">
        <f>VLOOKUP('MPRN + HQA'!$I339,#REF!,24,FALSE)</f>
        <v>#REF!</v>
      </c>
      <c r="AI339" s="19" t="e">
        <f>VLOOKUP('MPRN + HQA'!$I339,#REF!,25,FALSE)</f>
        <v>#REF!</v>
      </c>
      <c r="AJ339" s="53" t="e">
        <f>VLOOKUP('MPRN + HQA'!$I339,#REF!,26,FALSE)</f>
        <v>#REF!</v>
      </c>
      <c r="AK339" s="19" t="e">
        <f>VLOOKUP('MPRN + HQA'!$I339,#REF!,27,FALSE)</f>
        <v>#REF!</v>
      </c>
      <c r="AL339" s="53" t="e">
        <f>VLOOKUP('MPRN + HQA'!$I339,#REF!,28,FALSE)</f>
        <v>#REF!</v>
      </c>
      <c r="AM339" s="19" t="e">
        <f>VLOOKUP('MPRN + HQA'!$I339,#REF!,29,FALSE)</f>
        <v>#REF!</v>
      </c>
      <c r="AN339" s="19" t="e">
        <f>VLOOKUP('MPRN + HQA'!$I339,#REF!,30,FALSE)</f>
        <v>#REF!</v>
      </c>
      <c r="AO339" s="53" t="e">
        <f>VLOOKUP('MPRN + HQA'!$I339,#REF!,31,FALSE)</f>
        <v>#REF!</v>
      </c>
      <c r="AP339" s="54" t="e">
        <f>VLOOKUP('MPRN + HQA'!$I339,#REF!,32,FALSE)</f>
        <v>#REF!</v>
      </c>
      <c r="AQ339" s="54" t="e">
        <f>VLOOKUP('MPRN + HQA'!$I339,#REF!,33,FALSE)</f>
        <v>#REF!</v>
      </c>
      <c r="AR339" s="19">
        <v>71.400000000000006</v>
      </c>
      <c r="AS339" s="70" t="e">
        <f>VLOOKUP('MPRN + HQA'!$I339,#REF!,35,FALSE)</f>
        <v>#REF!</v>
      </c>
      <c r="AT339" s="19" t="e">
        <f>VLOOKUP('MPRN + HQA'!$I339,#REF!,36,FALSE)</f>
        <v>#REF!</v>
      </c>
      <c r="AU339" s="53" t="e">
        <f>VLOOKUP('MPRN + HQA'!$I339,#REF!,37,FALSE)</f>
        <v>#REF!</v>
      </c>
      <c r="AV339" s="19" t="e">
        <f>VLOOKUP('MPRN + HQA'!$I339,#REF!,38,FALSE)</f>
        <v>#REF!</v>
      </c>
      <c r="AW339" s="53" t="e">
        <f>VLOOKUP('MPRN + HQA'!$I339,#REF!,39,FALSE)</f>
        <v>#REF!</v>
      </c>
      <c r="AX339" s="21"/>
    </row>
    <row r="340" spans="2:50" s="19" customFormat="1" x14ac:dyDescent="0.2">
      <c r="B340" s="95">
        <v>8</v>
      </c>
      <c r="C340" s="95" t="s">
        <v>63</v>
      </c>
      <c r="D340" s="95" t="s">
        <v>217</v>
      </c>
      <c r="E340" s="95"/>
      <c r="F340" s="95"/>
      <c r="G340" s="95" t="s">
        <v>39</v>
      </c>
      <c r="H340" s="95" t="s">
        <v>33</v>
      </c>
      <c r="I340" s="126" t="s">
        <v>65</v>
      </c>
      <c r="J340" s="122">
        <v>66</v>
      </c>
      <c r="K340" s="63"/>
      <c r="M340" s="77"/>
      <c r="N340" s="54"/>
      <c r="P340" s="53"/>
      <c r="R340" s="53"/>
      <c r="T340" s="53"/>
      <c r="V340" s="53"/>
      <c r="X340" s="53"/>
      <c r="Z340" s="53"/>
      <c r="AB340" s="53"/>
      <c r="AD340" s="53"/>
      <c r="AF340" s="53"/>
      <c r="AH340" s="53"/>
      <c r="AJ340" s="53"/>
      <c r="AL340" s="53"/>
      <c r="AO340" s="53"/>
      <c r="AP340" s="54"/>
      <c r="AQ340" s="54"/>
      <c r="AS340" s="70"/>
      <c r="AU340" s="53"/>
      <c r="AW340" s="53"/>
      <c r="AX340" s="21"/>
    </row>
    <row r="341" spans="2:50" s="19" customFormat="1" x14ac:dyDescent="0.2">
      <c r="B341" s="95">
        <v>9</v>
      </c>
      <c r="C341" s="95" t="s">
        <v>63</v>
      </c>
      <c r="D341" s="95" t="s">
        <v>217</v>
      </c>
      <c r="E341" s="95"/>
      <c r="F341" s="95"/>
      <c r="G341" s="95" t="s">
        <v>39</v>
      </c>
      <c r="H341" s="95" t="s">
        <v>33</v>
      </c>
      <c r="I341" s="126" t="s">
        <v>66</v>
      </c>
      <c r="J341" s="122">
        <v>68</v>
      </c>
      <c r="K341" s="63"/>
      <c r="M341" s="77"/>
      <c r="N341" s="54"/>
      <c r="P341" s="53"/>
      <c r="R341" s="53"/>
      <c r="T341" s="53"/>
      <c r="V341" s="53"/>
      <c r="X341" s="53"/>
      <c r="Z341" s="53"/>
      <c r="AB341" s="53"/>
      <c r="AD341" s="53"/>
      <c r="AF341" s="53"/>
      <c r="AH341" s="53"/>
      <c r="AJ341" s="53"/>
      <c r="AL341" s="53"/>
      <c r="AO341" s="53"/>
      <c r="AP341" s="54"/>
      <c r="AQ341" s="54"/>
      <c r="AS341" s="70"/>
      <c r="AU341" s="53"/>
      <c r="AW341" s="53"/>
      <c r="AX341" s="21"/>
    </row>
    <row r="342" spans="2:50" s="19" customFormat="1" x14ac:dyDescent="0.2">
      <c r="B342" s="95"/>
      <c r="C342" s="95"/>
      <c r="D342" s="90"/>
      <c r="E342" s="95"/>
      <c r="F342" s="95"/>
      <c r="G342" s="95"/>
      <c r="H342" s="95"/>
      <c r="I342" s="126"/>
      <c r="J342" s="122"/>
      <c r="K342" s="63"/>
      <c r="M342" s="77"/>
      <c r="N342" s="54"/>
      <c r="P342" s="53"/>
      <c r="R342" s="53"/>
      <c r="T342" s="53"/>
      <c r="V342" s="53"/>
      <c r="X342" s="53"/>
      <c r="Z342" s="53"/>
      <c r="AB342" s="53"/>
      <c r="AD342" s="53"/>
      <c r="AF342" s="53"/>
      <c r="AH342" s="53"/>
      <c r="AJ342" s="53"/>
      <c r="AL342" s="53"/>
      <c r="AO342" s="53"/>
      <c r="AP342" s="54"/>
      <c r="AQ342" s="54"/>
      <c r="AS342" s="70"/>
      <c r="AU342" s="53"/>
      <c r="AW342" s="53"/>
      <c r="AX342" s="21"/>
    </row>
    <row r="343" spans="2:50" s="19" customFormat="1" x14ac:dyDescent="0.2">
      <c r="B343" s="95" t="s">
        <v>76</v>
      </c>
      <c r="C343" s="95" t="s">
        <v>107</v>
      </c>
      <c r="D343" s="95" t="s">
        <v>218</v>
      </c>
      <c r="E343" s="95"/>
      <c r="F343" s="95"/>
      <c r="G343" s="95" t="s">
        <v>97</v>
      </c>
      <c r="H343" s="95" t="s">
        <v>95</v>
      </c>
      <c r="I343" s="138" t="s">
        <v>70</v>
      </c>
      <c r="J343" s="137"/>
      <c r="K343" s="63"/>
      <c r="M343" s="77"/>
      <c r="N343" s="54"/>
      <c r="P343" s="53"/>
      <c r="R343" s="53"/>
      <c r="T343" s="53"/>
      <c r="V343" s="53"/>
      <c r="X343" s="53"/>
      <c r="Z343" s="53"/>
      <c r="AB343" s="53"/>
      <c r="AD343" s="53"/>
      <c r="AF343" s="53"/>
      <c r="AH343" s="53"/>
      <c r="AJ343" s="53"/>
      <c r="AL343" s="53"/>
      <c r="AO343" s="53"/>
      <c r="AP343" s="54"/>
      <c r="AQ343" s="54"/>
      <c r="AS343" s="70"/>
      <c r="AU343" s="53"/>
      <c r="AW343" s="53"/>
      <c r="AX343" s="21"/>
    </row>
    <row r="344" spans="2:50" s="19" customFormat="1" x14ac:dyDescent="0.2">
      <c r="B344" s="95" t="s">
        <v>77</v>
      </c>
      <c r="C344" s="95" t="s">
        <v>107</v>
      </c>
      <c r="D344" s="95" t="s">
        <v>218</v>
      </c>
      <c r="E344" s="95"/>
      <c r="F344" s="95"/>
      <c r="G344" s="95" t="s">
        <v>97</v>
      </c>
      <c r="H344" s="95" t="s">
        <v>95</v>
      </c>
      <c r="I344" s="139" t="s">
        <v>71</v>
      </c>
      <c r="J344" s="137"/>
      <c r="K344" s="63"/>
      <c r="M344" s="77"/>
      <c r="N344" s="54"/>
      <c r="P344" s="53"/>
      <c r="R344" s="53"/>
      <c r="T344" s="53"/>
      <c r="V344" s="53"/>
      <c r="X344" s="53"/>
      <c r="Z344" s="53"/>
      <c r="AB344" s="53"/>
      <c r="AD344" s="53"/>
      <c r="AF344" s="53"/>
      <c r="AH344" s="53"/>
      <c r="AJ344" s="53"/>
      <c r="AL344" s="53"/>
      <c r="AO344" s="53"/>
      <c r="AP344" s="54"/>
      <c r="AQ344" s="54"/>
      <c r="AS344" s="70"/>
      <c r="AU344" s="53"/>
      <c r="AW344" s="53"/>
      <c r="AX344" s="21"/>
    </row>
    <row r="345" spans="2:50" s="19" customFormat="1" x14ac:dyDescent="0.2">
      <c r="B345" s="95" t="s">
        <v>78</v>
      </c>
      <c r="C345" s="95" t="s">
        <v>107</v>
      </c>
      <c r="D345" s="95" t="s">
        <v>218</v>
      </c>
      <c r="E345" s="95"/>
      <c r="F345" s="95"/>
      <c r="G345" s="95" t="s">
        <v>97</v>
      </c>
      <c r="H345" s="95" t="s">
        <v>95</v>
      </c>
      <c r="I345" s="140" t="s">
        <v>72</v>
      </c>
      <c r="J345" s="137"/>
      <c r="K345" s="63"/>
      <c r="M345" s="77"/>
      <c r="N345" s="54"/>
      <c r="P345" s="53"/>
      <c r="R345" s="53"/>
      <c r="T345" s="53"/>
      <c r="V345" s="53"/>
      <c r="X345" s="53"/>
      <c r="Z345" s="53"/>
      <c r="AB345" s="53"/>
      <c r="AD345" s="53"/>
      <c r="AF345" s="53"/>
      <c r="AH345" s="53"/>
      <c r="AJ345" s="53"/>
      <c r="AL345" s="53"/>
      <c r="AO345" s="53"/>
      <c r="AP345" s="54"/>
      <c r="AQ345" s="54"/>
      <c r="AS345" s="70"/>
      <c r="AU345" s="53"/>
      <c r="AW345" s="53"/>
      <c r="AX345" s="21"/>
    </row>
    <row r="346" spans="2:50" s="19" customFormat="1" x14ac:dyDescent="0.2">
      <c r="B346" s="95" t="s">
        <v>79</v>
      </c>
      <c r="C346" s="95" t="s">
        <v>107</v>
      </c>
      <c r="D346" s="95" t="s">
        <v>218</v>
      </c>
      <c r="E346" s="95"/>
      <c r="F346" s="95"/>
      <c r="G346" s="95" t="s">
        <v>97</v>
      </c>
      <c r="H346" s="95" t="s">
        <v>95</v>
      </c>
      <c r="I346" s="141" t="s">
        <v>73</v>
      </c>
      <c r="J346" s="137"/>
      <c r="K346" s="63"/>
      <c r="M346" s="77"/>
      <c r="N346" s="54"/>
      <c r="P346" s="53"/>
      <c r="R346" s="53"/>
      <c r="T346" s="53"/>
      <c r="V346" s="53"/>
      <c r="X346" s="53"/>
      <c r="Z346" s="53"/>
      <c r="AB346" s="53"/>
      <c r="AD346" s="53"/>
      <c r="AF346" s="53"/>
      <c r="AH346" s="53"/>
      <c r="AJ346" s="53"/>
      <c r="AL346" s="53"/>
      <c r="AO346" s="53"/>
      <c r="AP346" s="54"/>
      <c r="AQ346" s="54"/>
      <c r="AS346" s="70"/>
      <c r="AU346" s="53"/>
      <c r="AW346" s="53"/>
      <c r="AX346" s="21"/>
    </row>
    <row r="347" spans="2:50" s="19" customFormat="1" x14ac:dyDescent="0.2">
      <c r="B347" s="95" t="s">
        <v>80</v>
      </c>
      <c r="C347" s="95" t="s">
        <v>107</v>
      </c>
      <c r="D347" s="95" t="s">
        <v>218</v>
      </c>
      <c r="E347" s="95"/>
      <c r="F347" s="95"/>
      <c r="G347" s="95" t="s">
        <v>97</v>
      </c>
      <c r="H347" s="95" t="s">
        <v>95</v>
      </c>
      <c r="I347" s="139" t="s">
        <v>71</v>
      </c>
      <c r="J347" s="137"/>
      <c r="K347" s="63"/>
      <c r="M347" s="77"/>
      <c r="N347" s="54"/>
      <c r="P347" s="53"/>
      <c r="R347" s="53"/>
      <c r="T347" s="53"/>
      <c r="V347" s="53"/>
      <c r="X347" s="53"/>
      <c r="Z347" s="53"/>
      <c r="AB347" s="53"/>
      <c r="AD347" s="53"/>
      <c r="AF347" s="53"/>
      <c r="AH347" s="53"/>
      <c r="AJ347" s="53"/>
      <c r="AL347" s="53"/>
      <c r="AO347" s="53"/>
      <c r="AP347" s="54"/>
      <c r="AQ347" s="54"/>
      <c r="AS347" s="70"/>
      <c r="AU347" s="53"/>
      <c r="AW347" s="53"/>
      <c r="AX347" s="21"/>
    </row>
    <row r="348" spans="2:50" s="19" customFormat="1" x14ac:dyDescent="0.2">
      <c r="B348" s="95" t="s">
        <v>81</v>
      </c>
      <c r="C348" s="95" t="s">
        <v>107</v>
      </c>
      <c r="D348" s="95" t="s">
        <v>218</v>
      </c>
      <c r="E348" s="95"/>
      <c r="F348" s="95"/>
      <c r="G348" s="95" t="s">
        <v>97</v>
      </c>
      <c r="H348" s="95" t="s">
        <v>95</v>
      </c>
      <c r="I348" s="138" t="s">
        <v>70</v>
      </c>
      <c r="J348" s="137"/>
      <c r="K348" s="63"/>
      <c r="M348" s="77"/>
      <c r="N348" s="54"/>
      <c r="P348" s="53"/>
      <c r="R348" s="53"/>
      <c r="T348" s="53"/>
      <c r="V348" s="53"/>
      <c r="X348" s="53"/>
      <c r="Z348" s="53"/>
      <c r="AB348" s="53"/>
      <c r="AD348" s="53"/>
      <c r="AF348" s="53"/>
      <c r="AH348" s="53"/>
      <c r="AJ348" s="53"/>
      <c r="AL348" s="53"/>
      <c r="AO348" s="53"/>
      <c r="AP348" s="54"/>
      <c r="AQ348" s="54"/>
      <c r="AS348" s="70"/>
      <c r="AU348" s="53"/>
      <c r="AW348" s="53"/>
      <c r="AX348" s="21"/>
    </row>
    <row r="349" spans="2:50" s="19" customFormat="1" x14ac:dyDescent="0.2">
      <c r="B349" s="95" t="s">
        <v>82</v>
      </c>
      <c r="C349" s="95" t="s">
        <v>107</v>
      </c>
      <c r="D349" s="95" t="s">
        <v>218</v>
      </c>
      <c r="E349" s="95"/>
      <c r="F349" s="95"/>
      <c r="G349" s="95" t="s">
        <v>97</v>
      </c>
      <c r="H349" s="95" t="s">
        <v>95</v>
      </c>
      <c r="I349" s="141" t="s">
        <v>74</v>
      </c>
      <c r="J349" s="137"/>
      <c r="K349" s="63"/>
      <c r="M349" s="77"/>
      <c r="N349" s="54"/>
      <c r="P349" s="53"/>
      <c r="R349" s="53"/>
      <c r="T349" s="53"/>
      <c r="V349" s="53"/>
      <c r="X349" s="53"/>
      <c r="Z349" s="53"/>
      <c r="AB349" s="53"/>
      <c r="AD349" s="53"/>
      <c r="AF349" s="53"/>
      <c r="AH349" s="53"/>
      <c r="AJ349" s="53"/>
      <c r="AL349" s="53"/>
      <c r="AO349" s="53"/>
      <c r="AP349" s="54"/>
      <c r="AQ349" s="54"/>
      <c r="AS349" s="70"/>
      <c r="AU349" s="53"/>
      <c r="AW349" s="53"/>
      <c r="AX349" s="21"/>
    </row>
    <row r="350" spans="2:50" s="19" customFormat="1" x14ac:dyDescent="0.2">
      <c r="B350" s="95" t="s">
        <v>83</v>
      </c>
      <c r="C350" s="95" t="s">
        <v>107</v>
      </c>
      <c r="D350" s="95" t="s">
        <v>218</v>
      </c>
      <c r="E350" s="95"/>
      <c r="F350" s="95"/>
      <c r="G350" s="95" t="s">
        <v>97</v>
      </c>
      <c r="H350" s="95" t="s">
        <v>95</v>
      </c>
      <c r="I350" s="139" t="s">
        <v>71</v>
      </c>
      <c r="J350" s="137"/>
      <c r="K350" s="63"/>
      <c r="M350" s="77"/>
      <c r="N350" s="54"/>
      <c r="P350" s="53"/>
      <c r="R350" s="53"/>
      <c r="T350" s="53"/>
      <c r="V350" s="53"/>
      <c r="X350" s="53"/>
      <c r="Z350" s="53"/>
      <c r="AB350" s="53"/>
      <c r="AD350" s="53"/>
      <c r="AF350" s="53"/>
      <c r="AH350" s="53"/>
      <c r="AJ350" s="53"/>
      <c r="AL350" s="53"/>
      <c r="AO350" s="53"/>
      <c r="AP350" s="54"/>
      <c r="AQ350" s="54"/>
      <c r="AS350" s="70"/>
      <c r="AU350" s="53"/>
      <c r="AW350" s="53"/>
      <c r="AX350" s="21"/>
    </row>
    <row r="351" spans="2:50" s="19" customFormat="1" x14ac:dyDescent="0.2">
      <c r="B351" s="95" t="s">
        <v>84</v>
      </c>
      <c r="C351" s="95" t="s">
        <v>107</v>
      </c>
      <c r="D351" s="95" t="s">
        <v>218</v>
      </c>
      <c r="E351" s="95"/>
      <c r="F351" s="95"/>
      <c r="G351" s="95" t="s">
        <v>97</v>
      </c>
      <c r="H351" s="95" t="s">
        <v>95</v>
      </c>
      <c r="I351" s="141" t="s">
        <v>73</v>
      </c>
      <c r="J351" s="137"/>
      <c r="K351" s="63"/>
      <c r="M351" s="77"/>
      <c r="N351" s="54"/>
      <c r="P351" s="53"/>
      <c r="R351" s="53"/>
      <c r="T351" s="53"/>
      <c r="V351" s="53"/>
      <c r="X351" s="53"/>
      <c r="Z351" s="53"/>
      <c r="AB351" s="53"/>
      <c r="AD351" s="53"/>
      <c r="AF351" s="53"/>
      <c r="AH351" s="53"/>
      <c r="AJ351" s="53"/>
      <c r="AL351" s="53"/>
      <c r="AO351" s="53"/>
      <c r="AP351" s="54"/>
      <c r="AQ351" s="54"/>
      <c r="AS351" s="70"/>
      <c r="AU351" s="53"/>
      <c r="AW351" s="53"/>
      <c r="AX351" s="21"/>
    </row>
    <row r="352" spans="2:50" s="19" customFormat="1" x14ac:dyDescent="0.2">
      <c r="B352" s="95" t="s">
        <v>85</v>
      </c>
      <c r="C352" s="95" t="s">
        <v>107</v>
      </c>
      <c r="D352" s="95" t="s">
        <v>218</v>
      </c>
      <c r="E352" s="95"/>
      <c r="F352" s="95"/>
      <c r="G352" s="95" t="s">
        <v>97</v>
      </c>
      <c r="H352" s="95" t="s">
        <v>95</v>
      </c>
      <c r="I352" s="141" t="s">
        <v>74</v>
      </c>
      <c r="J352" s="137"/>
      <c r="K352" s="63"/>
      <c r="M352" s="77"/>
      <c r="N352" s="54"/>
      <c r="P352" s="53"/>
      <c r="R352" s="53"/>
      <c r="T352" s="53"/>
      <c r="V352" s="53"/>
      <c r="X352" s="53"/>
      <c r="Z352" s="53"/>
      <c r="AB352" s="53"/>
      <c r="AD352" s="53"/>
      <c r="AF352" s="53"/>
      <c r="AH352" s="53"/>
      <c r="AJ352" s="53"/>
      <c r="AL352" s="53"/>
      <c r="AO352" s="53"/>
      <c r="AP352" s="54"/>
      <c r="AQ352" s="54"/>
      <c r="AS352" s="70"/>
      <c r="AU352" s="53"/>
      <c r="AW352" s="53"/>
      <c r="AX352" s="21"/>
    </row>
    <row r="353" spans="2:50" s="19" customFormat="1" x14ac:dyDescent="0.2">
      <c r="B353" s="95" t="s">
        <v>119</v>
      </c>
      <c r="C353" s="95" t="s">
        <v>107</v>
      </c>
      <c r="D353" s="95" t="s">
        <v>218</v>
      </c>
      <c r="E353" s="95"/>
      <c r="F353" s="95"/>
      <c r="G353" s="95" t="s">
        <v>97</v>
      </c>
      <c r="H353" s="95" t="s">
        <v>90</v>
      </c>
      <c r="I353" s="138" t="s">
        <v>70</v>
      </c>
      <c r="J353" s="137"/>
      <c r="K353" s="63"/>
      <c r="M353" s="77"/>
      <c r="N353" s="54"/>
      <c r="P353" s="53"/>
      <c r="R353" s="53"/>
      <c r="T353" s="53"/>
      <c r="V353" s="53"/>
      <c r="X353" s="53"/>
      <c r="Z353" s="53"/>
      <c r="AB353" s="53"/>
      <c r="AD353" s="53"/>
      <c r="AF353" s="53"/>
      <c r="AH353" s="53"/>
      <c r="AJ353" s="53"/>
      <c r="AL353" s="53"/>
      <c r="AO353" s="53"/>
      <c r="AP353" s="54"/>
      <c r="AQ353" s="54"/>
      <c r="AS353" s="70"/>
      <c r="AU353" s="53"/>
      <c r="AW353" s="53"/>
      <c r="AX353" s="21"/>
    </row>
    <row r="354" spans="2:50" s="19" customFormat="1" x14ac:dyDescent="0.2">
      <c r="B354" s="95" t="s">
        <v>120</v>
      </c>
      <c r="C354" s="95" t="s">
        <v>107</v>
      </c>
      <c r="D354" s="95" t="s">
        <v>218</v>
      </c>
      <c r="E354" s="95"/>
      <c r="F354" s="95"/>
      <c r="G354" s="95" t="s">
        <v>97</v>
      </c>
      <c r="H354" s="95" t="s">
        <v>90</v>
      </c>
      <c r="I354" s="139" t="s">
        <v>71</v>
      </c>
      <c r="J354" s="137"/>
      <c r="K354" s="63"/>
      <c r="M354" s="77"/>
      <c r="N354" s="54"/>
      <c r="P354" s="53"/>
      <c r="R354" s="53"/>
      <c r="T354" s="53"/>
      <c r="V354" s="53"/>
      <c r="X354" s="53"/>
      <c r="Z354" s="53"/>
      <c r="AB354" s="53"/>
      <c r="AD354" s="53"/>
      <c r="AF354" s="53"/>
      <c r="AH354" s="53"/>
      <c r="AJ354" s="53"/>
      <c r="AL354" s="53"/>
      <c r="AO354" s="53"/>
      <c r="AP354" s="54"/>
      <c r="AQ354" s="54"/>
      <c r="AS354" s="70"/>
      <c r="AU354" s="53"/>
      <c r="AW354" s="53"/>
      <c r="AX354" s="21"/>
    </row>
    <row r="355" spans="2:50" s="19" customFormat="1" x14ac:dyDescent="0.2">
      <c r="B355" s="95" t="s">
        <v>159</v>
      </c>
      <c r="C355" s="95" t="s">
        <v>107</v>
      </c>
      <c r="D355" s="95" t="s">
        <v>218</v>
      </c>
      <c r="E355" s="95"/>
      <c r="F355" s="95"/>
      <c r="G355" s="95" t="s">
        <v>97</v>
      </c>
      <c r="H355" s="95" t="s">
        <v>90</v>
      </c>
      <c r="I355" s="140" t="s">
        <v>72</v>
      </c>
      <c r="J355" s="137"/>
      <c r="K355" s="63"/>
      <c r="M355" s="77"/>
      <c r="N355" s="54"/>
      <c r="P355" s="53"/>
      <c r="R355" s="53"/>
      <c r="T355" s="53"/>
      <c r="V355" s="53"/>
      <c r="X355" s="53"/>
      <c r="Z355" s="53"/>
      <c r="AB355" s="53"/>
      <c r="AD355" s="53"/>
      <c r="AF355" s="53"/>
      <c r="AH355" s="53"/>
      <c r="AJ355" s="53"/>
      <c r="AL355" s="53"/>
      <c r="AO355" s="53"/>
      <c r="AP355" s="54"/>
      <c r="AQ355" s="54"/>
      <c r="AS355" s="70"/>
      <c r="AU355" s="53"/>
      <c r="AW355" s="53"/>
      <c r="AX355" s="21"/>
    </row>
    <row r="356" spans="2:50" s="19" customFormat="1" x14ac:dyDescent="0.2">
      <c r="B356" s="95" t="s">
        <v>160</v>
      </c>
      <c r="C356" s="95" t="s">
        <v>107</v>
      </c>
      <c r="D356" s="95" t="s">
        <v>218</v>
      </c>
      <c r="E356" s="95"/>
      <c r="F356" s="95"/>
      <c r="G356" s="95" t="s">
        <v>97</v>
      </c>
      <c r="H356" s="95" t="s">
        <v>90</v>
      </c>
      <c r="I356" s="141" t="s">
        <v>73</v>
      </c>
      <c r="J356" s="137"/>
      <c r="K356" s="63"/>
      <c r="M356" s="77"/>
      <c r="N356" s="54"/>
      <c r="P356" s="53"/>
      <c r="R356" s="53"/>
      <c r="T356" s="53"/>
      <c r="V356" s="53"/>
      <c r="X356" s="53"/>
      <c r="Z356" s="53"/>
      <c r="AB356" s="53"/>
      <c r="AD356" s="53"/>
      <c r="AF356" s="53"/>
      <c r="AH356" s="53"/>
      <c r="AJ356" s="53"/>
      <c r="AL356" s="53"/>
      <c r="AO356" s="53"/>
      <c r="AP356" s="54"/>
      <c r="AQ356" s="54"/>
      <c r="AS356" s="70"/>
      <c r="AU356" s="53"/>
      <c r="AW356" s="53"/>
      <c r="AX356" s="21"/>
    </row>
    <row r="357" spans="2:50" s="19" customFormat="1" x14ac:dyDescent="0.2">
      <c r="B357" s="95" t="s">
        <v>161</v>
      </c>
      <c r="C357" s="95" t="s">
        <v>107</v>
      </c>
      <c r="D357" s="95" t="s">
        <v>218</v>
      </c>
      <c r="E357" s="95"/>
      <c r="F357" s="95"/>
      <c r="G357" s="95" t="s">
        <v>97</v>
      </c>
      <c r="H357" s="95" t="s">
        <v>90</v>
      </c>
      <c r="I357" s="139" t="s">
        <v>71</v>
      </c>
      <c r="J357" s="137"/>
      <c r="K357" s="63"/>
      <c r="M357" s="77"/>
      <c r="N357" s="54"/>
      <c r="P357" s="53"/>
      <c r="R357" s="53"/>
      <c r="T357" s="53"/>
      <c r="V357" s="53"/>
      <c r="X357" s="53"/>
      <c r="Z357" s="53"/>
      <c r="AB357" s="53"/>
      <c r="AD357" s="53"/>
      <c r="AF357" s="53"/>
      <c r="AH357" s="53"/>
      <c r="AJ357" s="53"/>
      <c r="AL357" s="53"/>
      <c r="AO357" s="53"/>
      <c r="AP357" s="54"/>
      <c r="AQ357" s="54"/>
      <c r="AS357" s="70"/>
      <c r="AU357" s="53"/>
      <c r="AW357" s="53"/>
      <c r="AX357" s="21"/>
    </row>
    <row r="358" spans="2:50" s="19" customFormat="1" x14ac:dyDescent="0.2">
      <c r="B358" s="95" t="s">
        <v>162</v>
      </c>
      <c r="C358" s="95" t="s">
        <v>107</v>
      </c>
      <c r="D358" s="95" t="s">
        <v>218</v>
      </c>
      <c r="E358" s="95"/>
      <c r="F358" s="95"/>
      <c r="G358" s="95" t="s">
        <v>97</v>
      </c>
      <c r="H358" s="95" t="s">
        <v>90</v>
      </c>
      <c r="I358" s="138" t="s">
        <v>70</v>
      </c>
      <c r="J358" s="137"/>
      <c r="K358" s="63"/>
      <c r="M358" s="77"/>
      <c r="N358" s="54"/>
      <c r="P358" s="53"/>
      <c r="R358" s="53"/>
      <c r="T358" s="53"/>
      <c r="V358" s="53"/>
      <c r="X358" s="53"/>
      <c r="Z358" s="53"/>
      <c r="AB358" s="53"/>
      <c r="AD358" s="53"/>
      <c r="AF358" s="53"/>
      <c r="AH358" s="53"/>
      <c r="AJ358" s="53"/>
      <c r="AL358" s="53"/>
      <c r="AO358" s="53"/>
      <c r="AP358" s="54"/>
      <c r="AQ358" s="54"/>
      <c r="AS358" s="70"/>
      <c r="AU358" s="53"/>
      <c r="AW358" s="53"/>
      <c r="AX358" s="21"/>
    </row>
    <row r="359" spans="2:50" s="19" customFormat="1" x14ac:dyDescent="0.2">
      <c r="B359" s="95" t="s">
        <v>163</v>
      </c>
      <c r="C359" s="95" t="s">
        <v>107</v>
      </c>
      <c r="D359" s="95" t="s">
        <v>218</v>
      </c>
      <c r="E359" s="95"/>
      <c r="F359" s="95"/>
      <c r="G359" s="95" t="s">
        <v>97</v>
      </c>
      <c r="H359" s="95" t="s">
        <v>90</v>
      </c>
      <c r="I359" s="141" t="s">
        <v>74</v>
      </c>
      <c r="J359" s="137"/>
      <c r="K359" s="63"/>
      <c r="M359" s="77"/>
      <c r="N359" s="54"/>
      <c r="P359" s="53"/>
      <c r="R359" s="53"/>
      <c r="T359" s="53"/>
      <c r="V359" s="53"/>
      <c r="X359" s="53"/>
      <c r="Z359" s="53"/>
      <c r="AB359" s="53"/>
      <c r="AD359" s="53"/>
      <c r="AF359" s="53"/>
      <c r="AH359" s="53"/>
      <c r="AJ359" s="53"/>
      <c r="AL359" s="53"/>
      <c r="AO359" s="53"/>
      <c r="AP359" s="54"/>
      <c r="AQ359" s="54"/>
      <c r="AS359" s="70"/>
      <c r="AU359" s="53"/>
      <c r="AW359" s="53"/>
      <c r="AX359" s="21"/>
    </row>
    <row r="360" spans="2:50" s="19" customFormat="1" x14ac:dyDescent="0.2">
      <c r="B360" s="95" t="s">
        <v>164</v>
      </c>
      <c r="C360" s="95" t="s">
        <v>107</v>
      </c>
      <c r="D360" s="95" t="s">
        <v>218</v>
      </c>
      <c r="E360" s="95"/>
      <c r="F360" s="95"/>
      <c r="G360" s="95" t="s">
        <v>97</v>
      </c>
      <c r="H360" s="95" t="s">
        <v>90</v>
      </c>
      <c r="I360" s="139" t="s">
        <v>71</v>
      </c>
      <c r="J360" s="137"/>
      <c r="K360" s="63"/>
      <c r="M360" s="77"/>
      <c r="N360" s="54"/>
      <c r="P360" s="53"/>
      <c r="R360" s="53"/>
      <c r="T360" s="53"/>
      <c r="V360" s="53"/>
      <c r="X360" s="53"/>
      <c r="Z360" s="53"/>
      <c r="AB360" s="53"/>
      <c r="AD360" s="53"/>
      <c r="AF360" s="53"/>
      <c r="AH360" s="53"/>
      <c r="AJ360" s="53"/>
      <c r="AL360" s="53"/>
      <c r="AO360" s="53"/>
      <c r="AP360" s="54"/>
      <c r="AQ360" s="54"/>
      <c r="AS360" s="70"/>
      <c r="AU360" s="53"/>
      <c r="AW360" s="53"/>
      <c r="AX360" s="21"/>
    </row>
    <row r="361" spans="2:50" s="19" customFormat="1" x14ac:dyDescent="0.2">
      <c r="B361" s="95" t="s">
        <v>165</v>
      </c>
      <c r="C361" s="95" t="s">
        <v>107</v>
      </c>
      <c r="D361" s="95" t="s">
        <v>218</v>
      </c>
      <c r="E361" s="95"/>
      <c r="F361" s="95"/>
      <c r="G361" s="95" t="s">
        <v>97</v>
      </c>
      <c r="H361" s="95" t="s">
        <v>90</v>
      </c>
      <c r="I361" s="141" t="s">
        <v>73</v>
      </c>
      <c r="J361" s="137"/>
      <c r="K361" s="63"/>
      <c r="M361" s="77"/>
      <c r="N361" s="54"/>
      <c r="P361" s="53"/>
      <c r="R361" s="53"/>
      <c r="T361" s="53"/>
      <c r="V361" s="53"/>
      <c r="X361" s="53"/>
      <c r="Z361" s="53"/>
      <c r="AB361" s="53"/>
      <c r="AD361" s="53"/>
      <c r="AF361" s="53"/>
      <c r="AH361" s="53"/>
      <c r="AJ361" s="53"/>
      <c r="AL361" s="53"/>
      <c r="AO361" s="53"/>
      <c r="AP361" s="54"/>
      <c r="AQ361" s="54"/>
      <c r="AS361" s="70"/>
      <c r="AU361" s="53"/>
      <c r="AW361" s="53"/>
      <c r="AX361" s="21"/>
    </row>
    <row r="362" spans="2:50" s="19" customFormat="1" x14ac:dyDescent="0.2">
      <c r="B362" s="95" t="s">
        <v>166</v>
      </c>
      <c r="C362" s="95" t="s">
        <v>107</v>
      </c>
      <c r="D362" s="95" t="s">
        <v>218</v>
      </c>
      <c r="E362" s="95"/>
      <c r="F362" s="95"/>
      <c r="G362" s="95" t="s">
        <v>97</v>
      </c>
      <c r="H362" s="95" t="s">
        <v>90</v>
      </c>
      <c r="I362" s="140" t="s">
        <v>72</v>
      </c>
      <c r="J362" s="137"/>
      <c r="K362" s="63"/>
      <c r="M362" s="77"/>
      <c r="N362" s="54"/>
      <c r="P362" s="53"/>
      <c r="R362" s="53"/>
      <c r="T362" s="53"/>
      <c r="V362" s="53"/>
      <c r="X362" s="53"/>
      <c r="Z362" s="53"/>
      <c r="AB362" s="53"/>
      <c r="AD362" s="53"/>
      <c r="AF362" s="53"/>
      <c r="AH362" s="53"/>
      <c r="AJ362" s="53"/>
      <c r="AL362" s="53"/>
      <c r="AO362" s="53"/>
      <c r="AP362" s="54"/>
      <c r="AQ362" s="54"/>
      <c r="AS362" s="70"/>
      <c r="AU362" s="53"/>
      <c r="AW362" s="53"/>
      <c r="AX362" s="21"/>
    </row>
    <row r="363" spans="2:50" s="19" customFormat="1" x14ac:dyDescent="0.2">
      <c r="B363" s="95" t="s">
        <v>167</v>
      </c>
      <c r="C363" s="95" t="s">
        <v>107</v>
      </c>
      <c r="D363" s="95" t="s">
        <v>218</v>
      </c>
      <c r="E363" s="95"/>
      <c r="F363" s="95"/>
      <c r="G363" s="95" t="s">
        <v>97</v>
      </c>
      <c r="H363" s="95" t="s">
        <v>90</v>
      </c>
      <c r="I363" s="139" t="s">
        <v>71</v>
      </c>
      <c r="J363" s="137"/>
      <c r="K363" s="63"/>
      <c r="M363" s="77"/>
      <c r="N363" s="54"/>
      <c r="P363" s="53"/>
      <c r="R363" s="53"/>
      <c r="T363" s="53"/>
      <c r="V363" s="53"/>
      <c r="X363" s="53"/>
      <c r="Z363" s="53"/>
      <c r="AB363" s="53"/>
      <c r="AD363" s="53"/>
      <c r="AF363" s="53"/>
      <c r="AH363" s="53"/>
      <c r="AJ363" s="53"/>
      <c r="AL363" s="53"/>
      <c r="AO363" s="53"/>
      <c r="AP363" s="54"/>
      <c r="AQ363" s="54"/>
      <c r="AS363" s="70"/>
      <c r="AU363" s="53"/>
      <c r="AW363" s="53"/>
      <c r="AX363" s="21"/>
    </row>
    <row r="364" spans="2:50" s="19" customFormat="1" x14ac:dyDescent="0.2">
      <c r="B364" s="95" t="s">
        <v>168</v>
      </c>
      <c r="C364" s="95" t="s">
        <v>107</v>
      </c>
      <c r="D364" s="95" t="s">
        <v>218</v>
      </c>
      <c r="E364" s="95"/>
      <c r="F364" s="95"/>
      <c r="G364" s="95" t="s">
        <v>97</v>
      </c>
      <c r="H364" s="95" t="s">
        <v>90</v>
      </c>
      <c r="I364" s="141" t="s">
        <v>74</v>
      </c>
      <c r="J364" s="137"/>
      <c r="K364" s="63"/>
      <c r="M364" s="77"/>
      <c r="N364" s="54"/>
      <c r="P364" s="53"/>
      <c r="R364" s="53"/>
      <c r="T364" s="53"/>
      <c r="V364" s="53"/>
      <c r="X364" s="53"/>
      <c r="Z364" s="53"/>
      <c r="AB364" s="53"/>
      <c r="AD364" s="53"/>
      <c r="AF364" s="53"/>
      <c r="AH364" s="53"/>
      <c r="AJ364" s="53"/>
      <c r="AL364" s="53"/>
      <c r="AO364" s="53"/>
      <c r="AP364" s="54"/>
      <c r="AQ364" s="54"/>
      <c r="AS364" s="70"/>
      <c r="AU364" s="53"/>
      <c r="AW364" s="53"/>
      <c r="AX364" s="21"/>
    </row>
    <row r="365" spans="2:50" s="19" customFormat="1" x14ac:dyDescent="0.2">
      <c r="B365" s="95" t="s">
        <v>131</v>
      </c>
      <c r="C365" s="95" t="s">
        <v>107</v>
      </c>
      <c r="D365" s="95" t="s">
        <v>218</v>
      </c>
      <c r="E365" s="95"/>
      <c r="F365" s="95"/>
      <c r="G365" s="95" t="s">
        <v>97</v>
      </c>
      <c r="H365" s="95" t="s">
        <v>91</v>
      </c>
      <c r="I365" s="138" t="s">
        <v>70</v>
      </c>
      <c r="J365" s="137"/>
      <c r="K365" s="63"/>
      <c r="M365" s="77"/>
      <c r="N365" s="54"/>
      <c r="P365" s="53"/>
      <c r="R365" s="53"/>
      <c r="T365" s="53"/>
      <c r="V365" s="53"/>
      <c r="X365" s="53"/>
      <c r="Z365" s="53"/>
      <c r="AB365" s="53"/>
      <c r="AD365" s="53"/>
      <c r="AF365" s="53"/>
      <c r="AH365" s="53"/>
      <c r="AJ365" s="53"/>
      <c r="AL365" s="53"/>
      <c r="AO365" s="53"/>
      <c r="AP365" s="54"/>
      <c r="AQ365" s="54"/>
      <c r="AS365" s="70"/>
      <c r="AU365" s="53"/>
      <c r="AW365" s="53"/>
      <c r="AX365" s="21"/>
    </row>
    <row r="366" spans="2:50" s="19" customFormat="1" x14ac:dyDescent="0.2">
      <c r="B366" s="95" t="s">
        <v>132</v>
      </c>
      <c r="C366" s="95" t="s">
        <v>107</v>
      </c>
      <c r="D366" s="95" t="s">
        <v>218</v>
      </c>
      <c r="E366" s="95"/>
      <c r="F366" s="95"/>
      <c r="G366" s="95" t="s">
        <v>97</v>
      </c>
      <c r="H366" s="95" t="s">
        <v>91</v>
      </c>
      <c r="I366" s="139" t="s">
        <v>71</v>
      </c>
      <c r="J366" s="137"/>
      <c r="K366" s="63"/>
      <c r="M366" s="77"/>
      <c r="N366" s="54"/>
      <c r="P366" s="53"/>
      <c r="R366" s="53"/>
      <c r="T366" s="53"/>
      <c r="V366" s="53"/>
      <c r="X366" s="53"/>
      <c r="Z366" s="53"/>
      <c r="AB366" s="53"/>
      <c r="AD366" s="53"/>
      <c r="AF366" s="53"/>
      <c r="AH366" s="53"/>
      <c r="AJ366" s="53"/>
      <c r="AL366" s="53"/>
      <c r="AO366" s="53"/>
      <c r="AP366" s="54"/>
      <c r="AQ366" s="54"/>
      <c r="AS366" s="70"/>
      <c r="AU366" s="53"/>
      <c r="AW366" s="53"/>
      <c r="AX366" s="21"/>
    </row>
    <row r="367" spans="2:50" s="19" customFormat="1" x14ac:dyDescent="0.2">
      <c r="B367" s="95" t="s">
        <v>169</v>
      </c>
      <c r="C367" s="95" t="s">
        <v>107</v>
      </c>
      <c r="D367" s="95" t="s">
        <v>218</v>
      </c>
      <c r="E367" s="95"/>
      <c r="F367" s="95"/>
      <c r="G367" s="95" t="s">
        <v>97</v>
      </c>
      <c r="H367" s="95" t="s">
        <v>91</v>
      </c>
      <c r="I367" s="140" t="s">
        <v>72</v>
      </c>
      <c r="J367" s="137"/>
      <c r="K367" s="63"/>
      <c r="M367" s="77"/>
      <c r="N367" s="54"/>
      <c r="P367" s="53"/>
      <c r="R367" s="53"/>
      <c r="T367" s="53"/>
      <c r="V367" s="53"/>
      <c r="X367" s="53"/>
      <c r="Z367" s="53"/>
      <c r="AB367" s="53"/>
      <c r="AD367" s="53"/>
      <c r="AF367" s="53"/>
      <c r="AH367" s="53"/>
      <c r="AJ367" s="53"/>
      <c r="AL367" s="53"/>
      <c r="AO367" s="53"/>
      <c r="AP367" s="54"/>
      <c r="AQ367" s="54"/>
      <c r="AS367" s="70"/>
      <c r="AU367" s="53"/>
      <c r="AW367" s="53"/>
      <c r="AX367" s="21"/>
    </row>
    <row r="368" spans="2:50" s="19" customFormat="1" x14ac:dyDescent="0.2">
      <c r="B368" s="95" t="s">
        <v>170</v>
      </c>
      <c r="C368" s="95" t="s">
        <v>107</v>
      </c>
      <c r="D368" s="95" t="s">
        <v>218</v>
      </c>
      <c r="E368" s="95"/>
      <c r="F368" s="95"/>
      <c r="G368" s="95" t="s">
        <v>97</v>
      </c>
      <c r="H368" s="95" t="s">
        <v>91</v>
      </c>
      <c r="I368" s="141" t="s">
        <v>73</v>
      </c>
      <c r="J368" s="137"/>
      <c r="K368" s="63"/>
      <c r="M368" s="77"/>
      <c r="N368" s="54"/>
      <c r="P368" s="53"/>
      <c r="R368" s="53"/>
      <c r="T368" s="53"/>
      <c r="V368" s="53"/>
      <c r="X368" s="53"/>
      <c r="Z368" s="53"/>
      <c r="AB368" s="53"/>
      <c r="AD368" s="53"/>
      <c r="AF368" s="53"/>
      <c r="AH368" s="53"/>
      <c r="AJ368" s="53"/>
      <c r="AL368" s="53"/>
      <c r="AO368" s="53"/>
      <c r="AP368" s="54"/>
      <c r="AQ368" s="54"/>
      <c r="AS368" s="70"/>
      <c r="AU368" s="53"/>
      <c r="AW368" s="53"/>
      <c r="AX368" s="21"/>
    </row>
    <row r="369" spans="2:50" s="19" customFormat="1" x14ac:dyDescent="0.2">
      <c r="B369" s="95" t="s">
        <v>171</v>
      </c>
      <c r="C369" s="95" t="s">
        <v>107</v>
      </c>
      <c r="D369" s="95" t="s">
        <v>218</v>
      </c>
      <c r="E369" s="95"/>
      <c r="F369" s="95"/>
      <c r="G369" s="95" t="s">
        <v>97</v>
      </c>
      <c r="H369" s="95" t="s">
        <v>91</v>
      </c>
      <c r="I369" s="139" t="s">
        <v>71</v>
      </c>
      <c r="J369" s="137"/>
      <c r="K369" s="63"/>
      <c r="M369" s="77"/>
      <c r="N369" s="54"/>
      <c r="P369" s="53"/>
      <c r="R369" s="53"/>
      <c r="T369" s="53"/>
      <c r="V369" s="53"/>
      <c r="X369" s="53"/>
      <c r="Z369" s="53"/>
      <c r="AB369" s="53"/>
      <c r="AD369" s="53"/>
      <c r="AF369" s="53"/>
      <c r="AH369" s="53"/>
      <c r="AJ369" s="53"/>
      <c r="AL369" s="53"/>
      <c r="AO369" s="53"/>
      <c r="AP369" s="54"/>
      <c r="AQ369" s="54"/>
      <c r="AS369" s="70"/>
      <c r="AU369" s="53"/>
      <c r="AW369" s="53"/>
      <c r="AX369" s="21"/>
    </row>
    <row r="370" spans="2:50" s="19" customFormat="1" x14ac:dyDescent="0.2">
      <c r="B370" s="95" t="s">
        <v>172</v>
      </c>
      <c r="C370" s="95" t="s">
        <v>107</v>
      </c>
      <c r="D370" s="95" t="s">
        <v>218</v>
      </c>
      <c r="E370" s="95"/>
      <c r="F370" s="95"/>
      <c r="G370" s="95" t="s">
        <v>97</v>
      </c>
      <c r="H370" s="95" t="s">
        <v>91</v>
      </c>
      <c r="I370" s="138" t="s">
        <v>70</v>
      </c>
      <c r="J370" s="137"/>
      <c r="K370" s="63"/>
      <c r="M370" s="77"/>
      <c r="N370" s="54"/>
      <c r="P370" s="53"/>
      <c r="R370" s="53"/>
      <c r="T370" s="53"/>
      <c r="V370" s="53"/>
      <c r="X370" s="53"/>
      <c r="Z370" s="53"/>
      <c r="AB370" s="53"/>
      <c r="AD370" s="53"/>
      <c r="AF370" s="53"/>
      <c r="AH370" s="53"/>
      <c r="AJ370" s="53"/>
      <c r="AL370" s="53"/>
      <c r="AO370" s="53"/>
      <c r="AP370" s="54"/>
      <c r="AQ370" s="54"/>
      <c r="AS370" s="70"/>
      <c r="AU370" s="53"/>
      <c r="AW370" s="53"/>
      <c r="AX370" s="21"/>
    </row>
    <row r="371" spans="2:50" s="19" customFormat="1" x14ac:dyDescent="0.2">
      <c r="B371" s="95" t="s">
        <v>173</v>
      </c>
      <c r="C371" s="95" t="s">
        <v>107</v>
      </c>
      <c r="D371" s="95" t="s">
        <v>218</v>
      </c>
      <c r="E371" s="95"/>
      <c r="F371" s="95"/>
      <c r="G371" s="95" t="s">
        <v>97</v>
      </c>
      <c r="H371" s="95" t="s">
        <v>91</v>
      </c>
      <c r="I371" s="141" t="s">
        <v>74</v>
      </c>
      <c r="J371" s="137"/>
      <c r="K371" s="63"/>
      <c r="M371" s="77"/>
      <c r="N371" s="54"/>
      <c r="P371" s="53"/>
      <c r="R371" s="53"/>
      <c r="T371" s="53"/>
      <c r="V371" s="53"/>
      <c r="X371" s="53"/>
      <c r="Z371" s="53"/>
      <c r="AB371" s="53"/>
      <c r="AD371" s="53"/>
      <c r="AF371" s="53"/>
      <c r="AH371" s="53"/>
      <c r="AJ371" s="53"/>
      <c r="AL371" s="53"/>
      <c r="AO371" s="53"/>
      <c r="AP371" s="54"/>
      <c r="AQ371" s="54"/>
      <c r="AS371" s="70"/>
      <c r="AU371" s="53"/>
      <c r="AW371" s="53"/>
      <c r="AX371" s="21"/>
    </row>
    <row r="372" spans="2:50" s="19" customFormat="1" x14ac:dyDescent="0.2">
      <c r="B372" s="95" t="s">
        <v>174</v>
      </c>
      <c r="C372" s="95" t="s">
        <v>107</v>
      </c>
      <c r="D372" s="95" t="s">
        <v>218</v>
      </c>
      <c r="E372" s="95"/>
      <c r="F372" s="95"/>
      <c r="G372" s="95" t="s">
        <v>97</v>
      </c>
      <c r="H372" s="95" t="s">
        <v>91</v>
      </c>
      <c r="I372" s="139" t="s">
        <v>71</v>
      </c>
      <c r="J372" s="137"/>
      <c r="K372" s="63"/>
      <c r="M372" s="77"/>
      <c r="N372" s="54"/>
      <c r="P372" s="53"/>
      <c r="R372" s="53"/>
      <c r="T372" s="53"/>
      <c r="V372" s="53"/>
      <c r="X372" s="53"/>
      <c r="Z372" s="53"/>
      <c r="AB372" s="53"/>
      <c r="AD372" s="53"/>
      <c r="AF372" s="53"/>
      <c r="AH372" s="53"/>
      <c r="AJ372" s="53"/>
      <c r="AL372" s="53"/>
      <c r="AO372" s="53"/>
      <c r="AP372" s="54"/>
      <c r="AQ372" s="54"/>
      <c r="AS372" s="70"/>
      <c r="AU372" s="53"/>
      <c r="AW372" s="53"/>
      <c r="AX372" s="21"/>
    </row>
    <row r="373" spans="2:50" s="19" customFormat="1" x14ac:dyDescent="0.2">
      <c r="B373" s="95" t="s">
        <v>175</v>
      </c>
      <c r="C373" s="95" t="s">
        <v>107</v>
      </c>
      <c r="D373" s="95" t="s">
        <v>218</v>
      </c>
      <c r="E373" s="95"/>
      <c r="F373" s="95"/>
      <c r="G373" s="95" t="s">
        <v>97</v>
      </c>
      <c r="H373" s="95" t="s">
        <v>91</v>
      </c>
      <c r="I373" s="141" t="s">
        <v>73</v>
      </c>
      <c r="J373" s="137"/>
      <c r="K373" s="63"/>
      <c r="M373" s="77"/>
      <c r="N373" s="54"/>
      <c r="P373" s="53"/>
      <c r="R373" s="53"/>
      <c r="T373" s="53"/>
      <c r="V373" s="53"/>
      <c r="X373" s="53"/>
      <c r="Z373" s="53"/>
      <c r="AB373" s="53"/>
      <c r="AD373" s="53"/>
      <c r="AF373" s="53"/>
      <c r="AH373" s="53"/>
      <c r="AJ373" s="53"/>
      <c r="AL373" s="53"/>
      <c r="AO373" s="53"/>
      <c r="AP373" s="54"/>
      <c r="AQ373" s="54"/>
      <c r="AS373" s="70"/>
      <c r="AU373" s="53"/>
      <c r="AW373" s="53"/>
      <c r="AX373" s="21"/>
    </row>
    <row r="374" spans="2:50" s="19" customFormat="1" x14ac:dyDescent="0.2">
      <c r="B374" s="95" t="s">
        <v>176</v>
      </c>
      <c r="C374" s="95" t="s">
        <v>107</v>
      </c>
      <c r="D374" s="95" t="s">
        <v>218</v>
      </c>
      <c r="E374" s="95"/>
      <c r="F374" s="95"/>
      <c r="G374" s="95" t="s">
        <v>97</v>
      </c>
      <c r="H374" s="95" t="s">
        <v>91</v>
      </c>
      <c r="I374" s="140" t="s">
        <v>72</v>
      </c>
      <c r="J374" s="137"/>
      <c r="K374" s="63"/>
      <c r="M374" s="77"/>
      <c r="N374" s="54"/>
      <c r="P374" s="53"/>
      <c r="R374" s="53"/>
      <c r="T374" s="53"/>
      <c r="V374" s="53"/>
      <c r="X374" s="53"/>
      <c r="Z374" s="53"/>
      <c r="AB374" s="53"/>
      <c r="AD374" s="53"/>
      <c r="AF374" s="53"/>
      <c r="AH374" s="53"/>
      <c r="AJ374" s="53"/>
      <c r="AL374" s="53"/>
      <c r="AO374" s="53"/>
      <c r="AP374" s="54"/>
      <c r="AQ374" s="54"/>
      <c r="AS374" s="70"/>
      <c r="AU374" s="53"/>
      <c r="AW374" s="53"/>
      <c r="AX374" s="21"/>
    </row>
    <row r="375" spans="2:50" s="19" customFormat="1" x14ac:dyDescent="0.2">
      <c r="B375" s="95" t="s">
        <v>177</v>
      </c>
      <c r="C375" s="95" t="s">
        <v>107</v>
      </c>
      <c r="D375" s="95" t="s">
        <v>218</v>
      </c>
      <c r="E375" s="95"/>
      <c r="F375" s="95"/>
      <c r="G375" s="95" t="s">
        <v>97</v>
      </c>
      <c r="H375" s="95" t="s">
        <v>91</v>
      </c>
      <c r="I375" s="139" t="s">
        <v>71</v>
      </c>
      <c r="J375" s="137"/>
      <c r="K375" s="63"/>
      <c r="M375" s="77"/>
      <c r="N375" s="54"/>
      <c r="P375" s="53"/>
      <c r="R375" s="53"/>
      <c r="T375" s="53"/>
      <c r="V375" s="53"/>
      <c r="X375" s="53"/>
      <c r="Z375" s="53"/>
      <c r="AB375" s="53"/>
      <c r="AD375" s="53"/>
      <c r="AF375" s="53"/>
      <c r="AH375" s="53"/>
      <c r="AJ375" s="53"/>
      <c r="AL375" s="53"/>
      <c r="AO375" s="53"/>
      <c r="AP375" s="54"/>
      <c r="AQ375" s="54"/>
      <c r="AS375" s="70"/>
      <c r="AU375" s="53"/>
      <c r="AW375" s="53"/>
      <c r="AX375" s="21"/>
    </row>
    <row r="376" spans="2:50" s="19" customFormat="1" x14ac:dyDescent="0.2">
      <c r="B376" s="95" t="s">
        <v>178</v>
      </c>
      <c r="C376" s="95" t="s">
        <v>107</v>
      </c>
      <c r="D376" s="95" t="s">
        <v>218</v>
      </c>
      <c r="E376" s="95"/>
      <c r="F376" s="95"/>
      <c r="G376" s="95" t="s">
        <v>97</v>
      </c>
      <c r="H376" s="95" t="s">
        <v>91</v>
      </c>
      <c r="I376" s="141" t="s">
        <v>74</v>
      </c>
      <c r="J376" s="137"/>
      <c r="K376" s="63"/>
      <c r="M376" s="77"/>
      <c r="N376" s="54"/>
      <c r="P376" s="53"/>
      <c r="R376" s="53"/>
      <c r="T376" s="53"/>
      <c r="V376" s="53"/>
      <c r="X376" s="53"/>
      <c r="Z376" s="53"/>
      <c r="AB376" s="53"/>
      <c r="AD376" s="53"/>
      <c r="AF376" s="53"/>
      <c r="AH376" s="53"/>
      <c r="AJ376" s="53"/>
      <c r="AL376" s="53"/>
      <c r="AO376" s="53"/>
      <c r="AP376" s="54"/>
      <c r="AQ376" s="54"/>
      <c r="AS376" s="70"/>
      <c r="AU376" s="53"/>
      <c r="AW376" s="53"/>
      <c r="AX376" s="21"/>
    </row>
    <row r="377" spans="2:50" s="19" customFormat="1" x14ac:dyDescent="0.2">
      <c r="B377" s="95" t="s">
        <v>143</v>
      </c>
      <c r="C377" s="95" t="s">
        <v>107</v>
      </c>
      <c r="D377" s="95" t="s">
        <v>218</v>
      </c>
      <c r="E377" s="95"/>
      <c r="F377" s="95"/>
      <c r="G377" s="95" t="s">
        <v>97</v>
      </c>
      <c r="H377" s="95" t="s">
        <v>92</v>
      </c>
      <c r="I377" s="138" t="s">
        <v>70</v>
      </c>
      <c r="J377" s="137"/>
      <c r="K377" s="63"/>
      <c r="M377" s="77"/>
      <c r="N377" s="54"/>
      <c r="P377" s="53"/>
      <c r="R377" s="53"/>
      <c r="T377" s="53"/>
      <c r="V377" s="53"/>
      <c r="X377" s="53"/>
      <c r="Z377" s="53"/>
      <c r="AB377" s="53"/>
      <c r="AD377" s="53"/>
      <c r="AF377" s="53"/>
      <c r="AH377" s="53"/>
      <c r="AJ377" s="53"/>
      <c r="AL377" s="53"/>
      <c r="AO377" s="53"/>
      <c r="AP377" s="54"/>
      <c r="AQ377" s="54"/>
      <c r="AS377" s="70"/>
      <c r="AU377" s="53"/>
      <c r="AW377" s="53"/>
      <c r="AX377" s="21"/>
    </row>
    <row r="378" spans="2:50" s="19" customFormat="1" x14ac:dyDescent="0.2">
      <c r="B378" s="95" t="s">
        <v>144</v>
      </c>
      <c r="C378" s="95" t="s">
        <v>107</v>
      </c>
      <c r="D378" s="95" t="s">
        <v>218</v>
      </c>
      <c r="E378" s="95"/>
      <c r="F378" s="95"/>
      <c r="G378" s="95" t="s">
        <v>97</v>
      </c>
      <c r="H378" s="95" t="s">
        <v>92</v>
      </c>
      <c r="I378" s="139" t="s">
        <v>71</v>
      </c>
      <c r="J378" s="137"/>
      <c r="K378" s="63"/>
      <c r="M378" s="77"/>
      <c r="N378" s="54"/>
      <c r="P378" s="53"/>
      <c r="R378" s="53"/>
      <c r="T378" s="53"/>
      <c r="V378" s="53"/>
      <c r="X378" s="53"/>
      <c r="Z378" s="53"/>
      <c r="AB378" s="53"/>
      <c r="AD378" s="53"/>
      <c r="AF378" s="53"/>
      <c r="AH378" s="53"/>
      <c r="AJ378" s="53"/>
      <c r="AL378" s="53"/>
      <c r="AO378" s="53"/>
      <c r="AP378" s="54"/>
      <c r="AQ378" s="54"/>
      <c r="AS378" s="70"/>
      <c r="AU378" s="53"/>
      <c r="AW378" s="53"/>
      <c r="AX378" s="21"/>
    </row>
    <row r="379" spans="2:50" s="19" customFormat="1" x14ac:dyDescent="0.2">
      <c r="B379" s="95" t="s">
        <v>179</v>
      </c>
      <c r="C379" s="95" t="s">
        <v>107</v>
      </c>
      <c r="D379" s="95" t="s">
        <v>218</v>
      </c>
      <c r="E379" s="95"/>
      <c r="F379" s="95"/>
      <c r="G379" s="95" t="s">
        <v>97</v>
      </c>
      <c r="H379" s="95" t="s">
        <v>92</v>
      </c>
      <c r="I379" s="140" t="s">
        <v>72</v>
      </c>
      <c r="J379" s="137"/>
      <c r="K379" s="63"/>
      <c r="M379" s="77"/>
      <c r="N379" s="54"/>
      <c r="P379" s="53"/>
      <c r="R379" s="53"/>
      <c r="T379" s="53"/>
      <c r="V379" s="53"/>
      <c r="X379" s="53"/>
      <c r="Z379" s="53"/>
      <c r="AB379" s="53"/>
      <c r="AD379" s="53"/>
      <c r="AF379" s="53"/>
      <c r="AH379" s="53"/>
      <c r="AJ379" s="53"/>
      <c r="AL379" s="53"/>
      <c r="AO379" s="53"/>
      <c r="AP379" s="54"/>
      <c r="AQ379" s="54"/>
      <c r="AS379" s="70"/>
      <c r="AU379" s="53"/>
      <c r="AW379" s="53"/>
      <c r="AX379" s="21"/>
    </row>
    <row r="380" spans="2:50" s="19" customFormat="1" x14ac:dyDescent="0.2">
      <c r="B380" s="95" t="s">
        <v>180</v>
      </c>
      <c r="C380" s="95" t="s">
        <v>107</v>
      </c>
      <c r="D380" s="95" t="s">
        <v>218</v>
      </c>
      <c r="E380" s="95"/>
      <c r="F380" s="95"/>
      <c r="G380" s="95" t="s">
        <v>97</v>
      </c>
      <c r="H380" s="95" t="s">
        <v>92</v>
      </c>
      <c r="I380" s="141" t="s">
        <v>73</v>
      </c>
      <c r="J380" s="137"/>
      <c r="K380" s="63"/>
      <c r="M380" s="77"/>
      <c r="N380" s="54"/>
      <c r="P380" s="53"/>
      <c r="R380" s="53"/>
      <c r="T380" s="53"/>
      <c r="V380" s="53"/>
      <c r="X380" s="53"/>
      <c r="Z380" s="53"/>
      <c r="AB380" s="53"/>
      <c r="AD380" s="53"/>
      <c r="AF380" s="53"/>
      <c r="AH380" s="53"/>
      <c r="AJ380" s="53"/>
      <c r="AL380" s="53"/>
      <c r="AO380" s="53"/>
      <c r="AP380" s="54"/>
      <c r="AQ380" s="54"/>
      <c r="AS380" s="70"/>
      <c r="AU380" s="53"/>
      <c r="AW380" s="53"/>
      <c r="AX380" s="21"/>
    </row>
    <row r="381" spans="2:50" s="19" customFormat="1" x14ac:dyDescent="0.2">
      <c r="B381" s="95" t="s">
        <v>181</v>
      </c>
      <c r="C381" s="95" t="s">
        <v>107</v>
      </c>
      <c r="D381" s="95" t="s">
        <v>218</v>
      </c>
      <c r="E381" s="95"/>
      <c r="F381" s="95"/>
      <c r="G381" s="95" t="s">
        <v>97</v>
      </c>
      <c r="H381" s="95" t="s">
        <v>92</v>
      </c>
      <c r="I381" s="139" t="s">
        <v>71</v>
      </c>
      <c r="J381" s="137"/>
      <c r="K381" s="63"/>
      <c r="M381" s="77"/>
      <c r="N381" s="54"/>
      <c r="P381" s="53"/>
      <c r="R381" s="53"/>
      <c r="T381" s="53"/>
      <c r="V381" s="53"/>
      <c r="X381" s="53"/>
      <c r="Z381" s="53"/>
      <c r="AB381" s="53"/>
      <c r="AD381" s="53"/>
      <c r="AF381" s="53"/>
      <c r="AH381" s="53"/>
      <c r="AJ381" s="53"/>
      <c r="AL381" s="53"/>
      <c r="AO381" s="53"/>
      <c r="AP381" s="54"/>
      <c r="AQ381" s="54"/>
      <c r="AS381" s="70"/>
      <c r="AU381" s="53"/>
      <c r="AW381" s="53"/>
      <c r="AX381" s="21"/>
    </row>
    <row r="382" spans="2:50" s="19" customFormat="1" x14ac:dyDescent="0.2">
      <c r="B382" s="95" t="s">
        <v>182</v>
      </c>
      <c r="C382" s="95" t="s">
        <v>107</v>
      </c>
      <c r="D382" s="95" t="s">
        <v>218</v>
      </c>
      <c r="E382" s="95"/>
      <c r="F382" s="95"/>
      <c r="G382" s="95" t="s">
        <v>97</v>
      </c>
      <c r="H382" s="95" t="s">
        <v>92</v>
      </c>
      <c r="I382" s="138" t="s">
        <v>70</v>
      </c>
      <c r="J382" s="137"/>
      <c r="K382" s="63"/>
      <c r="M382" s="77"/>
      <c r="N382" s="54"/>
      <c r="P382" s="53"/>
      <c r="R382" s="53"/>
      <c r="T382" s="53"/>
      <c r="V382" s="53"/>
      <c r="X382" s="53"/>
      <c r="Z382" s="53"/>
      <c r="AB382" s="53"/>
      <c r="AD382" s="53"/>
      <c r="AF382" s="53"/>
      <c r="AH382" s="53"/>
      <c r="AJ382" s="53"/>
      <c r="AL382" s="53"/>
      <c r="AO382" s="53"/>
      <c r="AP382" s="54"/>
      <c r="AQ382" s="54"/>
      <c r="AS382" s="70"/>
      <c r="AU382" s="53"/>
      <c r="AW382" s="53"/>
      <c r="AX382" s="21"/>
    </row>
    <row r="383" spans="2:50" s="19" customFormat="1" x14ac:dyDescent="0.2">
      <c r="B383" s="95" t="s">
        <v>183</v>
      </c>
      <c r="C383" s="95" t="s">
        <v>107</v>
      </c>
      <c r="D383" s="95" t="s">
        <v>218</v>
      </c>
      <c r="E383" s="95"/>
      <c r="F383" s="95"/>
      <c r="G383" s="95" t="s">
        <v>97</v>
      </c>
      <c r="H383" s="95" t="s">
        <v>92</v>
      </c>
      <c r="I383" s="141" t="s">
        <v>74</v>
      </c>
      <c r="J383" s="137"/>
      <c r="K383" s="63"/>
      <c r="M383" s="77"/>
      <c r="N383" s="54"/>
      <c r="P383" s="53"/>
      <c r="R383" s="53"/>
      <c r="T383" s="53"/>
      <c r="V383" s="53"/>
      <c r="X383" s="53"/>
      <c r="Z383" s="53"/>
      <c r="AB383" s="53"/>
      <c r="AD383" s="53"/>
      <c r="AF383" s="53"/>
      <c r="AH383" s="53"/>
      <c r="AJ383" s="53"/>
      <c r="AL383" s="53"/>
      <c r="AO383" s="53"/>
      <c r="AP383" s="54"/>
      <c r="AQ383" s="54"/>
      <c r="AS383" s="70"/>
      <c r="AU383" s="53"/>
      <c r="AW383" s="53"/>
      <c r="AX383" s="21"/>
    </row>
    <row r="384" spans="2:50" s="19" customFormat="1" x14ac:dyDescent="0.2">
      <c r="B384" s="95" t="s">
        <v>184</v>
      </c>
      <c r="C384" s="95" t="s">
        <v>107</v>
      </c>
      <c r="D384" s="95" t="s">
        <v>218</v>
      </c>
      <c r="E384" s="95"/>
      <c r="F384" s="95"/>
      <c r="G384" s="95" t="s">
        <v>97</v>
      </c>
      <c r="H384" s="95" t="s">
        <v>92</v>
      </c>
      <c r="I384" s="139" t="s">
        <v>71</v>
      </c>
      <c r="J384" s="137"/>
      <c r="K384" s="63"/>
      <c r="M384" s="77"/>
      <c r="N384" s="54"/>
      <c r="P384" s="53"/>
      <c r="R384" s="53"/>
      <c r="T384" s="53"/>
      <c r="V384" s="53"/>
      <c r="X384" s="53"/>
      <c r="Z384" s="53"/>
      <c r="AB384" s="53"/>
      <c r="AD384" s="53"/>
      <c r="AF384" s="53"/>
      <c r="AH384" s="53"/>
      <c r="AJ384" s="53"/>
      <c r="AL384" s="53"/>
      <c r="AO384" s="53"/>
      <c r="AP384" s="54"/>
      <c r="AQ384" s="54"/>
      <c r="AS384" s="70"/>
      <c r="AU384" s="53"/>
      <c r="AW384" s="53"/>
      <c r="AX384" s="21"/>
    </row>
    <row r="385" spans="2:50" s="19" customFormat="1" x14ac:dyDescent="0.2">
      <c r="B385" s="95" t="s">
        <v>185</v>
      </c>
      <c r="C385" s="95" t="s">
        <v>107</v>
      </c>
      <c r="D385" s="95" t="s">
        <v>218</v>
      </c>
      <c r="E385" s="95"/>
      <c r="F385" s="95"/>
      <c r="G385" s="95" t="s">
        <v>97</v>
      </c>
      <c r="H385" s="95" t="s">
        <v>92</v>
      </c>
      <c r="I385" s="141" t="s">
        <v>73</v>
      </c>
      <c r="J385" s="137"/>
      <c r="K385" s="63"/>
      <c r="M385" s="77"/>
      <c r="N385" s="54"/>
      <c r="P385" s="53"/>
      <c r="R385" s="53"/>
      <c r="T385" s="53"/>
      <c r="V385" s="53"/>
      <c r="X385" s="53"/>
      <c r="Z385" s="53"/>
      <c r="AB385" s="53"/>
      <c r="AD385" s="53"/>
      <c r="AF385" s="53"/>
      <c r="AH385" s="53"/>
      <c r="AJ385" s="53"/>
      <c r="AL385" s="53"/>
      <c r="AO385" s="53"/>
      <c r="AP385" s="54"/>
      <c r="AQ385" s="54"/>
      <c r="AS385" s="70"/>
      <c r="AU385" s="53"/>
      <c r="AW385" s="53"/>
      <c r="AX385" s="21"/>
    </row>
    <row r="386" spans="2:50" s="19" customFormat="1" x14ac:dyDescent="0.2">
      <c r="B386" s="95" t="s">
        <v>186</v>
      </c>
      <c r="C386" s="95" t="s">
        <v>107</v>
      </c>
      <c r="D386" s="95" t="s">
        <v>218</v>
      </c>
      <c r="E386" s="95"/>
      <c r="F386" s="95"/>
      <c r="G386" s="95" t="s">
        <v>97</v>
      </c>
      <c r="H386" s="95" t="s">
        <v>92</v>
      </c>
      <c r="I386" s="140" t="s">
        <v>72</v>
      </c>
      <c r="J386" s="137"/>
      <c r="K386" s="63"/>
      <c r="M386" s="77"/>
      <c r="N386" s="54"/>
      <c r="P386" s="53"/>
      <c r="R386" s="53"/>
      <c r="T386" s="53"/>
      <c r="V386" s="53"/>
      <c r="X386" s="53"/>
      <c r="Z386" s="53"/>
      <c r="AB386" s="53"/>
      <c r="AD386" s="53"/>
      <c r="AF386" s="53"/>
      <c r="AH386" s="53"/>
      <c r="AJ386" s="53"/>
      <c r="AL386" s="53"/>
      <c r="AO386" s="53"/>
      <c r="AP386" s="54"/>
      <c r="AQ386" s="54"/>
      <c r="AS386" s="70"/>
      <c r="AU386" s="53"/>
      <c r="AW386" s="53"/>
      <c r="AX386" s="21"/>
    </row>
    <row r="387" spans="2:50" s="19" customFormat="1" x14ac:dyDescent="0.2">
      <c r="B387" s="95" t="s">
        <v>187</v>
      </c>
      <c r="C387" s="95" t="s">
        <v>107</v>
      </c>
      <c r="D387" s="95" t="s">
        <v>218</v>
      </c>
      <c r="E387" s="95"/>
      <c r="F387" s="95"/>
      <c r="G387" s="95" t="s">
        <v>97</v>
      </c>
      <c r="H387" s="95" t="s">
        <v>92</v>
      </c>
      <c r="I387" s="139" t="s">
        <v>71</v>
      </c>
      <c r="J387" s="137"/>
      <c r="K387" s="63"/>
      <c r="M387" s="77"/>
      <c r="N387" s="54"/>
      <c r="P387" s="53"/>
      <c r="R387" s="53"/>
      <c r="T387" s="53"/>
      <c r="V387" s="53"/>
      <c r="X387" s="53"/>
      <c r="Z387" s="53"/>
      <c r="AB387" s="53"/>
      <c r="AD387" s="53"/>
      <c r="AF387" s="53"/>
      <c r="AH387" s="53"/>
      <c r="AJ387" s="53"/>
      <c r="AL387" s="53"/>
      <c r="AO387" s="53"/>
      <c r="AP387" s="54"/>
      <c r="AQ387" s="54"/>
      <c r="AS387" s="70"/>
      <c r="AU387" s="53"/>
      <c r="AW387" s="53"/>
      <c r="AX387" s="21"/>
    </row>
    <row r="388" spans="2:50" s="19" customFormat="1" x14ac:dyDescent="0.2">
      <c r="B388" s="95" t="s">
        <v>188</v>
      </c>
      <c r="C388" s="95" t="s">
        <v>107</v>
      </c>
      <c r="D388" s="95" t="s">
        <v>218</v>
      </c>
      <c r="E388" s="95"/>
      <c r="F388" s="95"/>
      <c r="G388" s="95" t="s">
        <v>97</v>
      </c>
      <c r="H388" s="95" t="s">
        <v>92</v>
      </c>
      <c r="I388" s="141" t="s">
        <v>74</v>
      </c>
      <c r="J388" s="137"/>
      <c r="K388" s="63"/>
      <c r="M388" s="77"/>
      <c r="N388" s="54"/>
      <c r="P388" s="53"/>
      <c r="R388" s="53"/>
      <c r="T388" s="53"/>
      <c r="V388" s="53"/>
      <c r="X388" s="53"/>
      <c r="Z388" s="53"/>
      <c r="AB388" s="53"/>
      <c r="AD388" s="53"/>
      <c r="AF388" s="53"/>
      <c r="AH388" s="53"/>
      <c r="AJ388" s="53"/>
      <c r="AL388" s="53"/>
      <c r="AO388" s="53"/>
      <c r="AP388" s="54"/>
      <c r="AQ388" s="54"/>
      <c r="AS388" s="70"/>
      <c r="AU388" s="53"/>
      <c r="AW388" s="53"/>
      <c r="AX388" s="21"/>
    </row>
    <row r="389" spans="2:50" s="19" customFormat="1" x14ac:dyDescent="0.2">
      <c r="B389" s="95" t="s">
        <v>189</v>
      </c>
      <c r="C389" s="95" t="s">
        <v>107</v>
      </c>
      <c r="D389" s="95" t="s">
        <v>218</v>
      </c>
      <c r="E389" s="95"/>
      <c r="F389" s="95"/>
      <c r="G389" s="95" t="s">
        <v>97</v>
      </c>
      <c r="H389" s="95" t="s">
        <v>93</v>
      </c>
      <c r="I389" s="138" t="s">
        <v>70</v>
      </c>
      <c r="J389" s="137"/>
      <c r="K389" s="63"/>
      <c r="M389" s="77"/>
      <c r="N389" s="54"/>
      <c r="P389" s="53"/>
      <c r="R389" s="53"/>
      <c r="T389" s="53"/>
      <c r="V389" s="53"/>
      <c r="X389" s="53"/>
      <c r="Z389" s="53"/>
      <c r="AB389" s="53"/>
      <c r="AD389" s="53"/>
      <c r="AF389" s="53"/>
      <c r="AH389" s="53"/>
      <c r="AJ389" s="53"/>
      <c r="AL389" s="53"/>
      <c r="AO389" s="53"/>
      <c r="AP389" s="54"/>
      <c r="AQ389" s="54"/>
      <c r="AS389" s="70"/>
      <c r="AU389" s="53"/>
      <c r="AW389" s="53"/>
      <c r="AX389" s="21"/>
    </row>
    <row r="390" spans="2:50" s="19" customFormat="1" x14ac:dyDescent="0.2">
      <c r="B390" s="95" t="s">
        <v>190</v>
      </c>
      <c r="C390" s="95" t="s">
        <v>107</v>
      </c>
      <c r="D390" s="95" t="s">
        <v>218</v>
      </c>
      <c r="E390" s="95"/>
      <c r="F390" s="95"/>
      <c r="G390" s="95" t="s">
        <v>97</v>
      </c>
      <c r="H390" s="95" t="s">
        <v>93</v>
      </c>
      <c r="I390" s="139" t="s">
        <v>71</v>
      </c>
      <c r="J390" s="137"/>
      <c r="K390" s="63"/>
      <c r="M390" s="77"/>
      <c r="N390" s="54"/>
      <c r="P390" s="53"/>
      <c r="R390" s="53"/>
      <c r="T390" s="53"/>
      <c r="V390" s="53"/>
      <c r="X390" s="53"/>
      <c r="Z390" s="53"/>
      <c r="AB390" s="53"/>
      <c r="AD390" s="53"/>
      <c r="AF390" s="53"/>
      <c r="AH390" s="53"/>
      <c r="AJ390" s="53"/>
      <c r="AL390" s="53"/>
      <c r="AO390" s="53"/>
      <c r="AP390" s="54"/>
      <c r="AQ390" s="54"/>
      <c r="AS390" s="70"/>
      <c r="AU390" s="53"/>
      <c r="AW390" s="53"/>
      <c r="AX390" s="21"/>
    </row>
    <row r="391" spans="2:50" s="19" customFormat="1" x14ac:dyDescent="0.2">
      <c r="B391" s="95" t="s">
        <v>191</v>
      </c>
      <c r="C391" s="95" t="s">
        <v>107</v>
      </c>
      <c r="D391" s="95" t="s">
        <v>218</v>
      </c>
      <c r="E391" s="95"/>
      <c r="F391" s="95"/>
      <c r="G391" s="95" t="s">
        <v>97</v>
      </c>
      <c r="H391" s="95" t="s">
        <v>93</v>
      </c>
      <c r="I391" s="140" t="s">
        <v>72</v>
      </c>
      <c r="J391" s="137"/>
      <c r="K391" s="63"/>
      <c r="M391" s="77"/>
      <c r="N391" s="54"/>
      <c r="P391" s="53"/>
      <c r="R391" s="53"/>
      <c r="T391" s="53"/>
      <c r="V391" s="53"/>
      <c r="X391" s="53"/>
      <c r="Z391" s="53"/>
      <c r="AB391" s="53"/>
      <c r="AD391" s="53"/>
      <c r="AF391" s="53"/>
      <c r="AH391" s="53"/>
      <c r="AJ391" s="53"/>
      <c r="AL391" s="53"/>
      <c r="AO391" s="53"/>
      <c r="AP391" s="54"/>
      <c r="AQ391" s="54"/>
      <c r="AS391" s="70"/>
      <c r="AU391" s="53"/>
      <c r="AW391" s="53"/>
      <c r="AX391" s="21"/>
    </row>
    <row r="392" spans="2:50" s="19" customFormat="1" x14ac:dyDescent="0.2">
      <c r="B392" s="95" t="s">
        <v>192</v>
      </c>
      <c r="C392" s="95" t="s">
        <v>107</v>
      </c>
      <c r="D392" s="95" t="s">
        <v>218</v>
      </c>
      <c r="E392" s="95"/>
      <c r="F392" s="95"/>
      <c r="G392" s="95" t="s">
        <v>97</v>
      </c>
      <c r="H392" s="95" t="s">
        <v>93</v>
      </c>
      <c r="I392" s="141" t="s">
        <v>73</v>
      </c>
      <c r="J392" s="137"/>
      <c r="K392" s="63"/>
      <c r="M392" s="77"/>
      <c r="N392" s="54"/>
      <c r="P392" s="53"/>
      <c r="R392" s="53"/>
      <c r="T392" s="53"/>
      <c r="V392" s="53"/>
      <c r="X392" s="53"/>
      <c r="Z392" s="53"/>
      <c r="AB392" s="53"/>
      <c r="AD392" s="53"/>
      <c r="AF392" s="53"/>
      <c r="AH392" s="53"/>
      <c r="AJ392" s="53"/>
      <c r="AL392" s="53"/>
      <c r="AO392" s="53"/>
      <c r="AP392" s="54"/>
      <c r="AQ392" s="54"/>
      <c r="AS392" s="70"/>
      <c r="AU392" s="53"/>
      <c r="AW392" s="53"/>
      <c r="AX392" s="21"/>
    </row>
    <row r="393" spans="2:50" s="19" customFormat="1" x14ac:dyDescent="0.2">
      <c r="B393" s="95" t="s">
        <v>193</v>
      </c>
      <c r="C393" s="95" t="s">
        <v>107</v>
      </c>
      <c r="D393" s="95" t="s">
        <v>218</v>
      </c>
      <c r="E393" s="95"/>
      <c r="F393" s="95"/>
      <c r="G393" s="95" t="s">
        <v>97</v>
      </c>
      <c r="H393" s="95" t="s">
        <v>93</v>
      </c>
      <c r="I393" s="139" t="s">
        <v>71</v>
      </c>
      <c r="J393" s="137"/>
      <c r="K393" s="63"/>
      <c r="M393" s="77"/>
      <c r="N393" s="54"/>
      <c r="P393" s="53"/>
      <c r="R393" s="53"/>
      <c r="T393" s="53"/>
      <c r="V393" s="53"/>
      <c r="X393" s="53"/>
      <c r="Z393" s="53"/>
      <c r="AB393" s="53"/>
      <c r="AD393" s="53"/>
      <c r="AF393" s="53"/>
      <c r="AH393" s="53"/>
      <c r="AJ393" s="53"/>
      <c r="AL393" s="53"/>
      <c r="AO393" s="53"/>
      <c r="AP393" s="54"/>
      <c r="AQ393" s="54"/>
      <c r="AS393" s="70"/>
      <c r="AU393" s="53"/>
      <c r="AW393" s="53"/>
      <c r="AX393" s="21"/>
    </row>
    <row r="394" spans="2:50" s="19" customFormat="1" x14ac:dyDescent="0.2">
      <c r="B394" s="95" t="s">
        <v>194</v>
      </c>
      <c r="C394" s="95" t="s">
        <v>107</v>
      </c>
      <c r="D394" s="95" t="s">
        <v>218</v>
      </c>
      <c r="E394" s="95"/>
      <c r="F394" s="95"/>
      <c r="G394" s="95" t="s">
        <v>97</v>
      </c>
      <c r="H394" s="95" t="s">
        <v>93</v>
      </c>
      <c r="I394" s="138" t="s">
        <v>70</v>
      </c>
      <c r="J394" s="137"/>
      <c r="K394" s="63"/>
      <c r="M394" s="77"/>
      <c r="N394" s="54"/>
      <c r="P394" s="53"/>
      <c r="R394" s="53"/>
      <c r="T394" s="53"/>
      <c r="V394" s="53"/>
      <c r="X394" s="53"/>
      <c r="Z394" s="53"/>
      <c r="AB394" s="53"/>
      <c r="AD394" s="53"/>
      <c r="AF394" s="53"/>
      <c r="AH394" s="53"/>
      <c r="AJ394" s="53"/>
      <c r="AL394" s="53"/>
      <c r="AO394" s="53"/>
      <c r="AP394" s="54"/>
      <c r="AQ394" s="54"/>
      <c r="AS394" s="70"/>
      <c r="AU394" s="53"/>
      <c r="AW394" s="53"/>
      <c r="AX394" s="21"/>
    </row>
    <row r="395" spans="2:50" s="19" customFormat="1" x14ac:dyDescent="0.2">
      <c r="B395" s="95" t="s">
        <v>195</v>
      </c>
      <c r="C395" s="95" t="s">
        <v>107</v>
      </c>
      <c r="D395" s="95" t="s">
        <v>218</v>
      </c>
      <c r="E395" s="95"/>
      <c r="F395" s="95"/>
      <c r="G395" s="95" t="s">
        <v>97</v>
      </c>
      <c r="H395" s="95" t="s">
        <v>93</v>
      </c>
      <c r="I395" s="141" t="s">
        <v>74</v>
      </c>
      <c r="J395" s="137"/>
      <c r="K395" s="63"/>
      <c r="M395" s="77"/>
      <c r="N395" s="54"/>
      <c r="P395" s="53"/>
      <c r="R395" s="53"/>
      <c r="T395" s="53"/>
      <c r="V395" s="53"/>
      <c r="X395" s="53"/>
      <c r="Z395" s="53"/>
      <c r="AB395" s="53"/>
      <c r="AD395" s="53"/>
      <c r="AF395" s="53"/>
      <c r="AH395" s="53"/>
      <c r="AJ395" s="53"/>
      <c r="AL395" s="53"/>
      <c r="AO395" s="53"/>
      <c r="AP395" s="54"/>
      <c r="AQ395" s="54"/>
      <c r="AS395" s="70"/>
      <c r="AU395" s="53"/>
      <c r="AW395" s="53"/>
      <c r="AX395" s="21"/>
    </row>
    <row r="396" spans="2:50" s="19" customFormat="1" x14ac:dyDescent="0.2">
      <c r="B396" s="95" t="s">
        <v>196</v>
      </c>
      <c r="C396" s="95" t="s">
        <v>107</v>
      </c>
      <c r="D396" s="95" t="s">
        <v>218</v>
      </c>
      <c r="E396" s="95"/>
      <c r="F396" s="95"/>
      <c r="G396" s="95" t="s">
        <v>97</v>
      </c>
      <c r="H396" s="95" t="s">
        <v>93</v>
      </c>
      <c r="I396" s="139" t="s">
        <v>71</v>
      </c>
      <c r="J396" s="137"/>
      <c r="K396" s="63"/>
      <c r="M396" s="77"/>
      <c r="N396" s="54"/>
      <c r="P396" s="53"/>
      <c r="R396" s="53"/>
      <c r="T396" s="53"/>
      <c r="V396" s="53"/>
      <c r="X396" s="53"/>
      <c r="Z396" s="53"/>
      <c r="AB396" s="53"/>
      <c r="AD396" s="53"/>
      <c r="AF396" s="53"/>
      <c r="AH396" s="53"/>
      <c r="AJ396" s="53"/>
      <c r="AL396" s="53"/>
      <c r="AO396" s="53"/>
      <c r="AP396" s="54"/>
      <c r="AQ396" s="54"/>
      <c r="AS396" s="70"/>
      <c r="AU396" s="53"/>
      <c r="AW396" s="53"/>
      <c r="AX396" s="21"/>
    </row>
    <row r="397" spans="2:50" s="19" customFormat="1" x14ac:dyDescent="0.2">
      <c r="B397" s="95" t="s">
        <v>197</v>
      </c>
      <c r="C397" s="95" t="s">
        <v>107</v>
      </c>
      <c r="D397" s="95" t="s">
        <v>218</v>
      </c>
      <c r="E397" s="95"/>
      <c r="F397" s="95"/>
      <c r="G397" s="95" t="s">
        <v>97</v>
      </c>
      <c r="H397" s="95" t="s">
        <v>93</v>
      </c>
      <c r="I397" s="141" t="s">
        <v>73</v>
      </c>
      <c r="J397" s="137"/>
      <c r="K397" s="63"/>
      <c r="M397" s="77"/>
      <c r="N397" s="54"/>
      <c r="P397" s="53"/>
      <c r="R397" s="53"/>
      <c r="T397" s="53"/>
      <c r="V397" s="53"/>
      <c r="X397" s="53"/>
      <c r="Z397" s="53"/>
      <c r="AB397" s="53"/>
      <c r="AD397" s="53"/>
      <c r="AF397" s="53"/>
      <c r="AH397" s="53"/>
      <c r="AJ397" s="53"/>
      <c r="AL397" s="53"/>
      <c r="AO397" s="53"/>
      <c r="AP397" s="54"/>
      <c r="AQ397" s="54"/>
      <c r="AS397" s="70"/>
      <c r="AU397" s="53"/>
      <c r="AW397" s="53"/>
      <c r="AX397" s="21"/>
    </row>
    <row r="398" spans="2:50" s="19" customFormat="1" x14ac:dyDescent="0.2">
      <c r="B398" s="95" t="s">
        <v>198</v>
      </c>
      <c r="C398" s="95" t="s">
        <v>107</v>
      </c>
      <c r="D398" s="95" t="s">
        <v>218</v>
      </c>
      <c r="E398" s="95"/>
      <c r="F398" s="95"/>
      <c r="G398" s="95" t="s">
        <v>97</v>
      </c>
      <c r="H398" s="95" t="s">
        <v>93</v>
      </c>
      <c r="I398" s="140" t="s">
        <v>72</v>
      </c>
      <c r="J398" s="137"/>
      <c r="K398" s="63"/>
      <c r="M398" s="77"/>
      <c r="N398" s="54"/>
      <c r="P398" s="53"/>
      <c r="R398" s="53"/>
      <c r="T398" s="53"/>
      <c r="V398" s="53"/>
      <c r="X398" s="53"/>
      <c r="Z398" s="53"/>
      <c r="AB398" s="53"/>
      <c r="AD398" s="53"/>
      <c r="AF398" s="53"/>
      <c r="AH398" s="53"/>
      <c r="AJ398" s="53"/>
      <c r="AL398" s="53"/>
      <c r="AO398" s="53"/>
      <c r="AP398" s="54"/>
      <c r="AQ398" s="54"/>
      <c r="AS398" s="70"/>
      <c r="AU398" s="53"/>
      <c r="AW398" s="53"/>
      <c r="AX398" s="21"/>
    </row>
    <row r="399" spans="2:50" s="19" customFormat="1" x14ac:dyDescent="0.2">
      <c r="B399" s="95" t="s">
        <v>199</v>
      </c>
      <c r="C399" s="95" t="s">
        <v>107</v>
      </c>
      <c r="D399" s="95" t="s">
        <v>218</v>
      </c>
      <c r="E399" s="95"/>
      <c r="F399" s="95"/>
      <c r="G399" s="95" t="s">
        <v>97</v>
      </c>
      <c r="H399" s="95" t="s">
        <v>93</v>
      </c>
      <c r="I399" s="139" t="s">
        <v>71</v>
      </c>
      <c r="J399" s="137"/>
      <c r="K399" s="63"/>
      <c r="M399" s="77"/>
      <c r="N399" s="54"/>
      <c r="P399" s="53"/>
      <c r="R399" s="53"/>
      <c r="T399" s="53"/>
      <c r="V399" s="53"/>
      <c r="X399" s="53"/>
      <c r="Z399" s="53"/>
      <c r="AB399" s="53"/>
      <c r="AD399" s="53"/>
      <c r="AF399" s="53"/>
      <c r="AH399" s="53"/>
      <c r="AJ399" s="53"/>
      <c r="AL399" s="53"/>
      <c r="AO399" s="53"/>
      <c r="AP399" s="54"/>
      <c r="AQ399" s="54"/>
      <c r="AS399" s="70"/>
      <c r="AU399" s="53"/>
      <c r="AW399" s="53"/>
      <c r="AX399" s="21"/>
    </row>
    <row r="400" spans="2:50" s="19" customFormat="1" x14ac:dyDescent="0.2">
      <c r="B400" s="95" t="s">
        <v>200</v>
      </c>
      <c r="C400" s="95" t="s">
        <v>107</v>
      </c>
      <c r="D400" s="95" t="s">
        <v>218</v>
      </c>
      <c r="E400" s="95"/>
      <c r="F400" s="95"/>
      <c r="G400" s="95" t="s">
        <v>97</v>
      </c>
      <c r="H400" s="95" t="s">
        <v>93</v>
      </c>
      <c r="I400" s="141" t="s">
        <v>74</v>
      </c>
      <c r="J400" s="137"/>
      <c r="K400" s="63"/>
      <c r="M400" s="77"/>
      <c r="N400" s="54"/>
      <c r="P400" s="53"/>
      <c r="R400" s="53"/>
      <c r="T400" s="53"/>
      <c r="V400" s="53"/>
      <c r="X400" s="53"/>
      <c r="Z400" s="53"/>
      <c r="AB400" s="53"/>
      <c r="AD400" s="53"/>
      <c r="AF400" s="53"/>
      <c r="AH400" s="53"/>
      <c r="AJ400" s="53"/>
      <c r="AL400" s="53"/>
      <c r="AO400" s="53"/>
      <c r="AP400" s="54"/>
      <c r="AQ400" s="54"/>
      <c r="AS400" s="70"/>
      <c r="AU400" s="53"/>
      <c r="AW400" s="53"/>
      <c r="AX400" s="21"/>
    </row>
    <row r="401" spans="2:50" s="19" customFormat="1" x14ac:dyDescent="0.2">
      <c r="B401" s="95" t="s">
        <v>201</v>
      </c>
      <c r="C401" s="95" t="s">
        <v>107</v>
      </c>
      <c r="D401" s="95" t="s">
        <v>218</v>
      </c>
      <c r="E401" s="95"/>
      <c r="F401" s="95"/>
      <c r="G401" s="95" t="s">
        <v>97</v>
      </c>
      <c r="H401" s="95" t="s">
        <v>94</v>
      </c>
      <c r="I401" s="138" t="s">
        <v>70</v>
      </c>
      <c r="J401" s="137"/>
      <c r="K401" s="63"/>
      <c r="M401" s="77"/>
      <c r="N401" s="54"/>
      <c r="P401" s="53"/>
      <c r="R401" s="53"/>
      <c r="T401" s="53"/>
      <c r="V401" s="53"/>
      <c r="X401" s="53"/>
      <c r="Z401" s="53"/>
      <c r="AB401" s="53"/>
      <c r="AD401" s="53"/>
      <c r="AF401" s="53"/>
      <c r="AH401" s="53"/>
      <c r="AJ401" s="53"/>
      <c r="AL401" s="53"/>
      <c r="AO401" s="53"/>
      <c r="AP401" s="54"/>
      <c r="AQ401" s="54"/>
      <c r="AS401" s="70"/>
      <c r="AU401" s="53"/>
      <c r="AW401" s="53"/>
      <c r="AX401" s="21"/>
    </row>
    <row r="402" spans="2:50" s="19" customFormat="1" x14ac:dyDescent="0.2">
      <c r="B402" s="95" t="s">
        <v>202</v>
      </c>
      <c r="C402" s="95" t="s">
        <v>107</v>
      </c>
      <c r="D402" s="95" t="s">
        <v>218</v>
      </c>
      <c r="E402" s="95"/>
      <c r="F402" s="95"/>
      <c r="G402" s="95" t="s">
        <v>97</v>
      </c>
      <c r="H402" s="95" t="s">
        <v>94</v>
      </c>
      <c r="I402" s="139" t="s">
        <v>71</v>
      </c>
      <c r="J402" s="137"/>
      <c r="K402" s="63"/>
      <c r="M402" s="77"/>
      <c r="N402" s="54"/>
      <c r="P402" s="53"/>
      <c r="R402" s="53"/>
      <c r="T402" s="53"/>
      <c r="V402" s="53"/>
      <c r="X402" s="53"/>
      <c r="Z402" s="53"/>
      <c r="AB402" s="53"/>
      <c r="AD402" s="53"/>
      <c r="AF402" s="53"/>
      <c r="AH402" s="53"/>
      <c r="AJ402" s="53"/>
      <c r="AL402" s="53"/>
      <c r="AO402" s="53"/>
      <c r="AP402" s="54"/>
      <c r="AQ402" s="54"/>
      <c r="AS402" s="70"/>
      <c r="AU402" s="53"/>
      <c r="AW402" s="53"/>
      <c r="AX402" s="21"/>
    </row>
    <row r="403" spans="2:50" s="19" customFormat="1" x14ac:dyDescent="0.2">
      <c r="B403" s="95" t="s">
        <v>203</v>
      </c>
      <c r="C403" s="95" t="s">
        <v>107</v>
      </c>
      <c r="D403" s="95" t="s">
        <v>218</v>
      </c>
      <c r="E403" s="95"/>
      <c r="F403" s="95"/>
      <c r="G403" s="95" t="s">
        <v>97</v>
      </c>
      <c r="H403" s="95" t="s">
        <v>94</v>
      </c>
      <c r="I403" s="140" t="s">
        <v>72</v>
      </c>
      <c r="J403" s="137"/>
      <c r="K403" s="63"/>
      <c r="M403" s="77"/>
      <c r="N403" s="54"/>
      <c r="P403" s="53"/>
      <c r="R403" s="53"/>
      <c r="T403" s="53"/>
      <c r="V403" s="53"/>
      <c r="X403" s="53"/>
      <c r="Z403" s="53"/>
      <c r="AB403" s="53"/>
      <c r="AD403" s="53"/>
      <c r="AF403" s="53"/>
      <c r="AH403" s="53"/>
      <c r="AJ403" s="53"/>
      <c r="AL403" s="53"/>
      <c r="AO403" s="53"/>
      <c r="AP403" s="54"/>
      <c r="AQ403" s="54"/>
      <c r="AS403" s="70"/>
      <c r="AU403" s="53"/>
      <c r="AW403" s="53"/>
      <c r="AX403" s="21"/>
    </row>
    <row r="404" spans="2:50" s="19" customFormat="1" x14ac:dyDescent="0.2">
      <c r="B404" s="95" t="s">
        <v>204</v>
      </c>
      <c r="C404" s="95" t="s">
        <v>107</v>
      </c>
      <c r="D404" s="95" t="s">
        <v>218</v>
      </c>
      <c r="E404" s="95"/>
      <c r="F404" s="95"/>
      <c r="G404" s="95" t="s">
        <v>97</v>
      </c>
      <c r="H404" s="95" t="s">
        <v>94</v>
      </c>
      <c r="I404" s="141" t="s">
        <v>73</v>
      </c>
      <c r="J404" s="137"/>
      <c r="K404" s="63"/>
      <c r="M404" s="77"/>
      <c r="N404" s="54"/>
      <c r="P404" s="53"/>
      <c r="R404" s="53"/>
      <c r="T404" s="53"/>
      <c r="V404" s="53"/>
      <c r="X404" s="53"/>
      <c r="Z404" s="53"/>
      <c r="AB404" s="53"/>
      <c r="AD404" s="53"/>
      <c r="AF404" s="53"/>
      <c r="AH404" s="53"/>
      <c r="AJ404" s="53"/>
      <c r="AL404" s="53"/>
      <c r="AO404" s="53"/>
      <c r="AP404" s="54"/>
      <c r="AQ404" s="54"/>
      <c r="AS404" s="70"/>
      <c r="AU404" s="53"/>
      <c r="AW404" s="53"/>
      <c r="AX404" s="21"/>
    </row>
    <row r="405" spans="2:50" s="19" customFormat="1" x14ac:dyDescent="0.2">
      <c r="B405" s="95" t="s">
        <v>205</v>
      </c>
      <c r="C405" s="95" t="s">
        <v>107</v>
      </c>
      <c r="D405" s="95" t="s">
        <v>218</v>
      </c>
      <c r="E405" s="95"/>
      <c r="F405" s="95"/>
      <c r="G405" s="95" t="s">
        <v>97</v>
      </c>
      <c r="H405" s="95" t="s">
        <v>94</v>
      </c>
      <c r="I405" s="139" t="s">
        <v>71</v>
      </c>
      <c r="J405" s="137"/>
      <c r="K405" s="63"/>
      <c r="M405" s="77"/>
      <c r="N405" s="54"/>
      <c r="P405" s="53"/>
      <c r="R405" s="53"/>
      <c r="T405" s="53"/>
      <c r="V405" s="53"/>
      <c r="X405" s="53"/>
      <c r="Z405" s="53"/>
      <c r="AB405" s="53"/>
      <c r="AD405" s="53"/>
      <c r="AF405" s="53"/>
      <c r="AH405" s="53"/>
      <c r="AJ405" s="53"/>
      <c r="AL405" s="53"/>
      <c r="AO405" s="53"/>
      <c r="AP405" s="54"/>
      <c r="AQ405" s="54"/>
      <c r="AS405" s="70"/>
      <c r="AU405" s="53"/>
      <c r="AW405" s="53"/>
      <c r="AX405" s="21"/>
    </row>
    <row r="406" spans="2:50" s="19" customFormat="1" x14ac:dyDescent="0.2">
      <c r="B406" s="95" t="s">
        <v>206</v>
      </c>
      <c r="C406" s="95" t="s">
        <v>107</v>
      </c>
      <c r="D406" s="95" t="s">
        <v>218</v>
      </c>
      <c r="E406" s="95"/>
      <c r="F406" s="95"/>
      <c r="G406" s="95" t="s">
        <v>97</v>
      </c>
      <c r="H406" s="95" t="s">
        <v>94</v>
      </c>
      <c r="I406" s="138" t="s">
        <v>70</v>
      </c>
      <c r="J406" s="137"/>
      <c r="K406" s="63"/>
      <c r="M406" s="77"/>
      <c r="N406" s="54"/>
      <c r="P406" s="53"/>
      <c r="R406" s="53"/>
      <c r="T406" s="53"/>
      <c r="V406" s="53"/>
      <c r="X406" s="53"/>
      <c r="Z406" s="53"/>
      <c r="AB406" s="53"/>
      <c r="AD406" s="53"/>
      <c r="AF406" s="53"/>
      <c r="AH406" s="53"/>
      <c r="AJ406" s="53"/>
      <c r="AL406" s="53"/>
      <c r="AO406" s="53"/>
      <c r="AP406" s="54"/>
      <c r="AQ406" s="54"/>
      <c r="AS406" s="70"/>
      <c r="AU406" s="53"/>
      <c r="AW406" s="53"/>
      <c r="AX406" s="21"/>
    </row>
    <row r="407" spans="2:50" s="19" customFormat="1" x14ac:dyDescent="0.2">
      <c r="B407" s="95"/>
      <c r="C407" s="95"/>
      <c r="D407" s="95"/>
      <c r="E407" s="95"/>
      <c r="F407" s="95"/>
      <c r="G407" s="95"/>
      <c r="H407" s="90"/>
      <c r="I407" s="31"/>
      <c r="J407" s="137"/>
      <c r="K407" s="63"/>
      <c r="M407" s="77"/>
      <c r="N407" s="54"/>
      <c r="P407" s="53"/>
      <c r="R407" s="53"/>
      <c r="T407" s="53"/>
      <c r="V407" s="53"/>
      <c r="X407" s="53"/>
      <c r="Z407" s="53"/>
      <c r="AB407" s="53"/>
      <c r="AD407" s="53"/>
      <c r="AF407" s="53"/>
      <c r="AH407" s="53"/>
      <c r="AJ407" s="53"/>
      <c r="AL407" s="53"/>
      <c r="AO407" s="53"/>
      <c r="AP407" s="54"/>
      <c r="AQ407" s="54"/>
      <c r="AS407" s="70"/>
      <c r="AU407" s="53"/>
      <c r="AW407" s="53"/>
      <c r="AX407" s="21"/>
    </row>
    <row r="408" spans="2:50" s="19" customFormat="1" x14ac:dyDescent="0.2">
      <c r="B408" s="95">
        <v>10</v>
      </c>
      <c r="C408" s="95" t="s">
        <v>63</v>
      </c>
      <c r="D408" s="95" t="s">
        <v>217</v>
      </c>
      <c r="E408" s="95"/>
      <c r="F408" s="95"/>
      <c r="G408" s="95" t="s">
        <v>37</v>
      </c>
      <c r="H408" s="95" t="s">
        <v>33</v>
      </c>
      <c r="I408" s="126" t="s">
        <v>64</v>
      </c>
      <c r="J408" s="122">
        <v>161</v>
      </c>
      <c r="K408" s="63"/>
      <c r="M408" s="77"/>
      <c r="N408" s="54"/>
      <c r="P408" s="53"/>
      <c r="R408" s="53"/>
      <c r="T408" s="53"/>
      <c r="V408" s="53"/>
      <c r="X408" s="53"/>
      <c r="Z408" s="53"/>
      <c r="AB408" s="53"/>
      <c r="AD408" s="53"/>
      <c r="AF408" s="53"/>
      <c r="AH408" s="53"/>
      <c r="AJ408" s="53"/>
      <c r="AL408" s="53"/>
      <c r="AO408" s="53"/>
      <c r="AP408" s="54"/>
      <c r="AQ408" s="54"/>
      <c r="AS408" s="70"/>
      <c r="AU408" s="53"/>
      <c r="AW408" s="53"/>
      <c r="AX408" s="21"/>
    </row>
    <row r="409" spans="2:50" s="19" customFormat="1" x14ac:dyDescent="0.2">
      <c r="B409" s="95">
        <v>11</v>
      </c>
      <c r="C409" s="95" t="s">
        <v>63</v>
      </c>
      <c r="D409" s="95" t="s">
        <v>217</v>
      </c>
      <c r="E409" s="95"/>
      <c r="F409" s="95"/>
      <c r="G409" s="95" t="s">
        <v>37</v>
      </c>
      <c r="H409" s="95" t="s">
        <v>33</v>
      </c>
      <c r="I409" s="126" t="s">
        <v>65</v>
      </c>
      <c r="J409" s="122">
        <v>159</v>
      </c>
      <c r="K409" s="63"/>
      <c r="M409" s="77"/>
      <c r="N409" s="54"/>
      <c r="P409" s="53"/>
      <c r="R409" s="53"/>
      <c r="T409" s="53"/>
      <c r="V409" s="53"/>
      <c r="X409" s="53"/>
      <c r="Z409" s="53"/>
      <c r="AB409" s="53"/>
      <c r="AD409" s="53"/>
      <c r="AF409" s="53"/>
      <c r="AH409" s="53"/>
      <c r="AJ409" s="53"/>
      <c r="AL409" s="53"/>
      <c r="AO409" s="53"/>
      <c r="AP409" s="54"/>
      <c r="AQ409" s="54"/>
      <c r="AS409" s="70"/>
      <c r="AU409" s="53"/>
      <c r="AW409" s="53"/>
      <c r="AX409" s="21"/>
    </row>
    <row r="410" spans="2:50" s="19" customFormat="1" x14ac:dyDescent="0.2">
      <c r="B410" s="95">
        <v>12</v>
      </c>
      <c r="C410" s="95" t="s">
        <v>63</v>
      </c>
      <c r="D410" s="95" t="s">
        <v>217</v>
      </c>
      <c r="E410" s="95"/>
      <c r="F410" s="95"/>
      <c r="G410" s="95" t="s">
        <v>37</v>
      </c>
      <c r="H410" s="95" t="s">
        <v>33</v>
      </c>
      <c r="I410" s="126" t="s">
        <v>65</v>
      </c>
      <c r="J410" s="122">
        <v>157</v>
      </c>
      <c r="K410" s="63"/>
      <c r="M410" s="77"/>
      <c r="N410" s="54"/>
      <c r="P410" s="53"/>
      <c r="R410" s="53"/>
      <c r="T410" s="53"/>
      <c r="V410" s="53"/>
      <c r="X410" s="53"/>
      <c r="Z410" s="53"/>
      <c r="AB410" s="53"/>
      <c r="AD410" s="53"/>
      <c r="AF410" s="53"/>
      <c r="AH410" s="53"/>
      <c r="AJ410" s="53"/>
      <c r="AL410" s="53"/>
      <c r="AO410" s="53"/>
      <c r="AP410" s="54"/>
      <c r="AQ410" s="54"/>
      <c r="AS410" s="70"/>
      <c r="AU410" s="53"/>
      <c r="AW410" s="53"/>
      <c r="AX410" s="21"/>
    </row>
    <row r="411" spans="2:50" s="19" customFormat="1" x14ac:dyDescent="0.2">
      <c r="B411" s="95">
        <v>13</v>
      </c>
      <c r="C411" s="95" t="s">
        <v>63</v>
      </c>
      <c r="D411" s="95" t="s">
        <v>217</v>
      </c>
      <c r="E411" s="95"/>
      <c r="F411" s="95"/>
      <c r="G411" s="95" t="s">
        <v>37</v>
      </c>
      <c r="H411" s="95" t="s">
        <v>33</v>
      </c>
      <c r="I411" s="126" t="s">
        <v>65</v>
      </c>
      <c r="J411" s="122">
        <v>155</v>
      </c>
      <c r="K411" s="63"/>
      <c r="M411" s="77"/>
      <c r="N411" s="54"/>
      <c r="P411" s="53"/>
      <c r="R411" s="53"/>
      <c r="T411" s="53"/>
      <c r="V411" s="53"/>
      <c r="X411" s="53"/>
      <c r="Z411" s="53"/>
      <c r="AB411" s="53"/>
      <c r="AD411" s="53"/>
      <c r="AF411" s="53"/>
      <c r="AH411" s="53"/>
      <c r="AJ411" s="53"/>
      <c r="AL411" s="53"/>
      <c r="AO411" s="53"/>
      <c r="AP411" s="54"/>
      <c r="AQ411" s="54"/>
      <c r="AS411" s="70"/>
      <c r="AU411" s="53"/>
      <c r="AW411" s="53"/>
      <c r="AX411" s="21"/>
    </row>
    <row r="412" spans="2:50" s="19" customFormat="1" x14ac:dyDescent="0.2">
      <c r="B412" s="95">
        <v>14</v>
      </c>
      <c r="C412" s="95" t="s">
        <v>63</v>
      </c>
      <c r="D412" s="95" t="s">
        <v>217</v>
      </c>
      <c r="E412" s="95"/>
      <c r="F412" s="95"/>
      <c r="G412" s="95" t="s">
        <v>37</v>
      </c>
      <c r="H412" s="95" t="s">
        <v>33</v>
      </c>
      <c r="I412" s="126" t="s">
        <v>65</v>
      </c>
      <c r="J412" s="122">
        <v>153</v>
      </c>
      <c r="K412" s="63"/>
      <c r="M412" s="77"/>
      <c r="N412" s="54"/>
      <c r="P412" s="53"/>
      <c r="R412" s="53"/>
      <c r="T412" s="53"/>
      <c r="V412" s="53"/>
      <c r="X412" s="53"/>
      <c r="Z412" s="53"/>
      <c r="AB412" s="53"/>
      <c r="AD412" s="53"/>
      <c r="AF412" s="53"/>
      <c r="AH412" s="53"/>
      <c r="AJ412" s="53"/>
      <c r="AL412" s="53"/>
      <c r="AO412" s="53"/>
      <c r="AP412" s="54"/>
      <c r="AQ412" s="54"/>
      <c r="AS412" s="70"/>
      <c r="AU412" s="53"/>
      <c r="AW412" s="53"/>
      <c r="AX412" s="21"/>
    </row>
    <row r="413" spans="2:50" s="19" customFormat="1" x14ac:dyDescent="0.2">
      <c r="B413" s="95">
        <v>15</v>
      </c>
      <c r="C413" s="95" t="s">
        <v>63</v>
      </c>
      <c r="D413" s="95" t="s">
        <v>217</v>
      </c>
      <c r="E413" s="95"/>
      <c r="F413" s="95"/>
      <c r="G413" s="95" t="s">
        <v>37</v>
      </c>
      <c r="H413" s="95" t="s">
        <v>33</v>
      </c>
      <c r="I413" s="126" t="s">
        <v>64</v>
      </c>
      <c r="J413" s="122">
        <v>151</v>
      </c>
      <c r="K413" s="63"/>
      <c r="M413" s="77"/>
      <c r="N413" s="54"/>
      <c r="P413" s="53"/>
      <c r="R413" s="53"/>
      <c r="T413" s="53"/>
      <c r="V413" s="53"/>
      <c r="X413" s="53"/>
      <c r="Z413" s="53"/>
      <c r="AB413" s="53"/>
      <c r="AD413" s="53"/>
      <c r="AF413" s="53"/>
      <c r="AH413" s="53"/>
      <c r="AJ413" s="53"/>
      <c r="AL413" s="53"/>
      <c r="AO413" s="53"/>
      <c r="AP413" s="54"/>
      <c r="AQ413" s="54"/>
      <c r="AS413" s="70"/>
      <c r="AU413" s="53"/>
      <c r="AW413" s="53"/>
      <c r="AX413" s="21"/>
    </row>
    <row r="414" spans="2:50" s="19" customFormat="1" x14ac:dyDescent="0.2">
      <c r="B414" s="95">
        <v>16</v>
      </c>
      <c r="C414" s="95" t="s">
        <v>63</v>
      </c>
      <c r="D414" s="95" t="s">
        <v>217</v>
      </c>
      <c r="E414" s="95"/>
      <c r="F414" s="95"/>
      <c r="G414" s="95" t="s">
        <v>36</v>
      </c>
      <c r="H414" s="95" t="s">
        <v>33</v>
      </c>
      <c r="I414" s="126" t="s">
        <v>64</v>
      </c>
      <c r="J414" s="122">
        <v>149</v>
      </c>
      <c r="K414" s="63"/>
      <c r="M414" s="77"/>
      <c r="N414" s="54"/>
      <c r="P414" s="53"/>
      <c r="R414" s="53"/>
      <c r="T414" s="53"/>
      <c r="V414" s="53"/>
      <c r="X414" s="53"/>
      <c r="Z414" s="53"/>
      <c r="AB414" s="53"/>
      <c r="AD414" s="53"/>
      <c r="AF414" s="53"/>
      <c r="AH414" s="53"/>
      <c r="AJ414" s="53"/>
      <c r="AL414" s="53"/>
      <c r="AO414" s="53"/>
      <c r="AP414" s="54"/>
      <c r="AQ414" s="54"/>
      <c r="AS414" s="70"/>
      <c r="AU414" s="53"/>
      <c r="AW414" s="53"/>
      <c r="AX414" s="21"/>
    </row>
    <row r="415" spans="2:50" s="19" customFormat="1" x14ac:dyDescent="0.2">
      <c r="B415" s="95">
        <v>17</v>
      </c>
      <c r="C415" s="95" t="s">
        <v>63</v>
      </c>
      <c r="D415" s="95" t="s">
        <v>217</v>
      </c>
      <c r="E415" s="95"/>
      <c r="F415" s="95"/>
      <c r="G415" s="95" t="s">
        <v>36</v>
      </c>
      <c r="H415" s="95" t="s">
        <v>33</v>
      </c>
      <c r="I415" s="126" t="s">
        <v>65</v>
      </c>
      <c r="J415" s="122">
        <v>147</v>
      </c>
      <c r="K415" s="63"/>
      <c r="M415" s="77"/>
      <c r="N415" s="54"/>
      <c r="P415" s="53"/>
      <c r="R415" s="53"/>
      <c r="T415" s="53"/>
      <c r="V415" s="53"/>
      <c r="X415" s="53"/>
      <c r="Z415" s="53"/>
      <c r="AB415" s="53"/>
      <c r="AD415" s="53"/>
      <c r="AF415" s="53"/>
      <c r="AH415" s="53"/>
      <c r="AJ415" s="53"/>
      <c r="AL415" s="53"/>
      <c r="AO415" s="53"/>
      <c r="AP415" s="54"/>
      <c r="AQ415" s="54"/>
      <c r="AS415" s="70"/>
      <c r="AU415" s="53"/>
      <c r="AW415" s="53"/>
      <c r="AX415" s="21"/>
    </row>
    <row r="416" spans="2:50" s="19" customFormat="1" x14ac:dyDescent="0.2">
      <c r="B416" s="95">
        <v>18</v>
      </c>
      <c r="C416" s="95" t="s">
        <v>63</v>
      </c>
      <c r="D416" s="95" t="s">
        <v>217</v>
      </c>
      <c r="E416" s="95"/>
      <c r="F416" s="95"/>
      <c r="G416" s="95" t="s">
        <v>36</v>
      </c>
      <c r="H416" s="95" t="s">
        <v>33</v>
      </c>
      <c r="I416" s="126" t="s">
        <v>65</v>
      </c>
      <c r="J416" s="122">
        <v>145</v>
      </c>
      <c r="K416" s="63"/>
      <c r="M416" s="77"/>
      <c r="N416" s="54"/>
      <c r="P416" s="53"/>
      <c r="R416" s="53"/>
      <c r="T416" s="53"/>
      <c r="V416" s="53"/>
      <c r="X416" s="53"/>
      <c r="Z416" s="53"/>
      <c r="AB416" s="53"/>
      <c r="AD416" s="53"/>
      <c r="AF416" s="53"/>
      <c r="AH416" s="53"/>
      <c r="AJ416" s="53"/>
      <c r="AL416" s="53"/>
      <c r="AO416" s="53"/>
      <c r="AP416" s="54"/>
      <c r="AQ416" s="54"/>
      <c r="AS416" s="70"/>
      <c r="AU416" s="53"/>
      <c r="AW416" s="53"/>
      <c r="AX416" s="21"/>
    </row>
    <row r="417" spans="2:50" s="19" customFormat="1" x14ac:dyDescent="0.2">
      <c r="B417" s="95">
        <v>19</v>
      </c>
      <c r="C417" s="95" t="s">
        <v>63</v>
      </c>
      <c r="D417" s="95" t="s">
        <v>217</v>
      </c>
      <c r="E417" s="95"/>
      <c r="F417" s="95"/>
      <c r="G417" s="95" t="s">
        <v>36</v>
      </c>
      <c r="H417" s="95" t="s">
        <v>33</v>
      </c>
      <c r="I417" s="126" t="s">
        <v>65</v>
      </c>
      <c r="J417" s="122">
        <v>143</v>
      </c>
      <c r="K417" s="63"/>
      <c r="M417" s="77"/>
      <c r="N417" s="54"/>
      <c r="P417" s="53"/>
      <c r="R417" s="53"/>
      <c r="T417" s="53"/>
      <c r="V417" s="53"/>
      <c r="X417" s="53"/>
      <c r="Z417" s="53"/>
      <c r="AB417" s="53"/>
      <c r="AD417" s="53"/>
      <c r="AF417" s="53"/>
      <c r="AH417" s="53"/>
      <c r="AJ417" s="53"/>
      <c r="AL417" s="53"/>
      <c r="AO417" s="53"/>
      <c r="AP417" s="54"/>
      <c r="AQ417" s="54"/>
      <c r="AS417" s="70"/>
      <c r="AU417" s="53"/>
      <c r="AW417" s="53"/>
      <c r="AX417" s="21"/>
    </row>
    <row r="418" spans="2:50" s="19" customFormat="1" x14ac:dyDescent="0.2">
      <c r="B418" s="95">
        <v>20</v>
      </c>
      <c r="C418" s="95" t="s">
        <v>63</v>
      </c>
      <c r="D418" s="95" t="s">
        <v>217</v>
      </c>
      <c r="E418" s="95"/>
      <c r="F418" s="95"/>
      <c r="G418" s="95" t="s">
        <v>36</v>
      </c>
      <c r="H418" s="95" t="s">
        <v>33</v>
      </c>
      <c r="I418" s="126" t="s">
        <v>65</v>
      </c>
      <c r="J418" s="122">
        <v>141</v>
      </c>
      <c r="K418" s="63"/>
      <c r="M418" s="77"/>
      <c r="N418" s="54"/>
      <c r="P418" s="53"/>
      <c r="R418" s="53"/>
      <c r="T418" s="53"/>
      <c r="V418" s="53"/>
      <c r="X418" s="53"/>
      <c r="Z418" s="53"/>
      <c r="AB418" s="53"/>
      <c r="AD418" s="53"/>
      <c r="AF418" s="53"/>
      <c r="AH418" s="53"/>
      <c r="AJ418" s="53"/>
      <c r="AL418" s="53"/>
      <c r="AO418" s="53"/>
      <c r="AP418" s="54"/>
      <c r="AQ418" s="54"/>
      <c r="AS418" s="70"/>
      <c r="AU418" s="53"/>
      <c r="AW418" s="53"/>
      <c r="AX418" s="21"/>
    </row>
    <row r="419" spans="2:50" s="19" customFormat="1" x14ac:dyDescent="0.2">
      <c r="B419" s="95">
        <v>21</v>
      </c>
      <c r="C419" s="95" t="s">
        <v>63</v>
      </c>
      <c r="D419" s="95" t="s">
        <v>217</v>
      </c>
      <c r="E419" s="95"/>
      <c r="F419" s="95"/>
      <c r="G419" s="95" t="s">
        <v>36</v>
      </c>
      <c r="H419" s="95" t="s">
        <v>33</v>
      </c>
      <c r="I419" s="126" t="s">
        <v>66</v>
      </c>
      <c r="J419" s="122">
        <v>139</v>
      </c>
      <c r="K419" s="63"/>
      <c r="M419" s="77"/>
      <c r="N419" s="54"/>
      <c r="P419" s="53"/>
      <c r="R419" s="53"/>
      <c r="T419" s="53"/>
      <c r="V419" s="53"/>
      <c r="X419" s="53"/>
      <c r="Z419" s="53"/>
      <c r="AB419" s="53"/>
      <c r="AD419" s="53"/>
      <c r="AF419" s="53"/>
      <c r="AH419" s="53"/>
      <c r="AJ419" s="53"/>
      <c r="AL419" s="53"/>
      <c r="AO419" s="53"/>
      <c r="AP419" s="54"/>
      <c r="AQ419" s="54"/>
      <c r="AS419" s="70"/>
      <c r="AU419" s="53"/>
      <c r="AW419" s="53"/>
      <c r="AX419" s="21"/>
    </row>
    <row r="420" spans="2:50" s="131" customFormat="1" x14ac:dyDescent="0.2">
      <c r="B420" s="127"/>
      <c r="C420" s="127"/>
      <c r="D420" s="127"/>
      <c r="E420" s="128"/>
      <c r="F420" s="128"/>
      <c r="G420" s="128"/>
      <c r="H420" s="127"/>
      <c r="I420" s="129"/>
      <c r="J420" s="127"/>
      <c r="K420" s="130"/>
      <c r="M420" s="132"/>
      <c r="N420" s="133"/>
      <c r="P420" s="134"/>
      <c r="R420" s="134"/>
      <c r="T420" s="134"/>
      <c r="V420" s="134"/>
      <c r="X420" s="134"/>
      <c r="Z420" s="134"/>
      <c r="AB420" s="134"/>
      <c r="AD420" s="134"/>
      <c r="AF420" s="134"/>
      <c r="AH420" s="134"/>
      <c r="AJ420" s="134"/>
      <c r="AL420" s="134"/>
      <c r="AO420" s="134"/>
      <c r="AP420" s="133"/>
      <c r="AQ420" s="133"/>
      <c r="AS420" s="135"/>
      <c r="AU420" s="134"/>
      <c r="AW420" s="134"/>
      <c r="AX420" s="136"/>
    </row>
    <row r="421" spans="2:50" s="8" customFormat="1" x14ac:dyDescent="0.2">
      <c r="B421" s="4"/>
      <c r="C421" s="4"/>
      <c r="D421" s="4"/>
      <c r="E421" s="4"/>
      <c r="F421" s="4"/>
      <c r="G421" s="4"/>
      <c r="H421" s="4"/>
      <c r="I421" s="4"/>
      <c r="J421" s="123"/>
      <c r="K421" s="4"/>
      <c r="M421" s="37"/>
      <c r="N421" s="10"/>
      <c r="O421" s="6"/>
      <c r="P421" s="43"/>
      <c r="Q421" s="6"/>
      <c r="R421" s="43"/>
      <c r="T421" s="42"/>
      <c r="U421" s="5"/>
      <c r="V421" s="42"/>
      <c r="W421" s="5"/>
      <c r="X421" s="43"/>
      <c r="Y421" s="6"/>
      <c r="Z421" s="43"/>
      <c r="AA421" s="6"/>
      <c r="AB421" s="45"/>
      <c r="AC421" s="5"/>
      <c r="AD421" s="43"/>
      <c r="AE421" s="6"/>
      <c r="AF421" s="43"/>
      <c r="AG421" s="6"/>
      <c r="AH421" s="43"/>
      <c r="AI421" s="6"/>
      <c r="AJ421" s="43"/>
      <c r="AL421" s="42"/>
      <c r="AM421" s="6"/>
      <c r="AN421" s="6"/>
      <c r="AO421" s="42"/>
      <c r="AP421" s="10"/>
      <c r="AQ421" s="10"/>
      <c r="AR421" s="6"/>
      <c r="AS421" s="37"/>
      <c r="AT421" s="5"/>
      <c r="AU421" s="43"/>
      <c r="AV421" s="5"/>
      <c r="AW421" s="45"/>
    </row>
    <row r="422" spans="2:50" s="8" customFormat="1" ht="16.5" hidden="1" thickBot="1" x14ac:dyDescent="0.3">
      <c r="B422" s="161"/>
      <c r="C422" s="161"/>
      <c r="D422" s="161"/>
      <c r="E422" s="161"/>
      <c r="F422" s="161"/>
      <c r="G422" s="161"/>
      <c r="H422" s="161"/>
      <c r="I422" s="161"/>
      <c r="J422" s="124"/>
      <c r="K422" s="59"/>
      <c r="L422" s="58" t="e">
        <f>M11+#REF!</f>
        <v>#REF!</v>
      </c>
      <c r="P422" s="43"/>
      <c r="Q422" s="147"/>
      <c r="R422" s="147"/>
      <c r="T422" s="42"/>
      <c r="U422" s="5"/>
      <c r="V422" s="42"/>
      <c r="W422" s="5"/>
      <c r="X422" s="43"/>
      <c r="Y422" s="6"/>
      <c r="Z422" s="43"/>
      <c r="AA422" s="6"/>
      <c r="AB422" s="45"/>
      <c r="AC422" s="5"/>
      <c r="AD422" s="43"/>
      <c r="AE422" s="6"/>
      <c r="AF422" s="43"/>
      <c r="AG422" s="6"/>
      <c r="AH422" s="43"/>
      <c r="AI422" s="6"/>
      <c r="AJ422" s="43"/>
      <c r="AL422" s="42"/>
      <c r="AM422" s="6"/>
      <c r="AN422" s="6"/>
      <c r="AO422" s="42"/>
      <c r="AP422" s="10"/>
      <c r="AQ422" s="10"/>
      <c r="AR422" s="6"/>
      <c r="AS422" s="37"/>
      <c r="AT422" s="5"/>
      <c r="AU422" s="43"/>
      <c r="AV422" s="5"/>
      <c r="AW422" s="45"/>
    </row>
    <row r="423" spans="2:50" hidden="1" x14ac:dyDescent="0.2"/>
    <row r="424" spans="2:50" ht="16.5" hidden="1" thickBot="1" x14ac:dyDescent="0.3">
      <c r="B424" s="161"/>
      <c r="C424" s="161"/>
      <c r="D424" s="161"/>
      <c r="E424" s="161"/>
      <c r="F424" s="161"/>
      <c r="G424" s="161"/>
      <c r="H424" s="161"/>
      <c r="I424" s="161"/>
      <c r="J424" s="124"/>
      <c r="K424" s="59"/>
      <c r="L424" s="158" t="e">
        <f>SUM(L13:L420)</f>
        <v>#REF!</v>
      </c>
      <c r="M424" s="159"/>
    </row>
    <row r="425" spans="2:50" hidden="1" x14ac:dyDescent="0.2"/>
  </sheetData>
  <mergeCells count="34">
    <mergeCell ref="B1:J1"/>
    <mergeCell ref="AP4:AW4"/>
    <mergeCell ref="B6:Q6"/>
    <mergeCell ref="R6:AO6"/>
    <mergeCell ref="AP6:AW6"/>
    <mergeCell ref="R4:AO4"/>
    <mergeCell ref="B5:Q5"/>
    <mergeCell ref="R5:AO5"/>
    <mergeCell ref="AP5:AW5"/>
    <mergeCell ref="B4:J4"/>
    <mergeCell ref="AP3:AW3"/>
    <mergeCell ref="AP1:AW1"/>
    <mergeCell ref="B2:J2"/>
    <mergeCell ref="B3:J3"/>
    <mergeCell ref="L424:M424"/>
    <mergeCell ref="B12:AW12"/>
    <mergeCell ref="B422:I422"/>
    <mergeCell ref="B424:I424"/>
    <mergeCell ref="L8:M8"/>
    <mergeCell ref="O8:P8"/>
    <mergeCell ref="Q8:R8"/>
    <mergeCell ref="S8:T8"/>
    <mergeCell ref="U8:AB8"/>
    <mergeCell ref="AC8:AD8"/>
    <mergeCell ref="AR8:AW8"/>
    <mergeCell ref="AE8:AL8"/>
    <mergeCell ref="B7:Q7"/>
    <mergeCell ref="R7:AB7"/>
    <mergeCell ref="Q422:R422"/>
    <mergeCell ref="AN8:AO8"/>
    <mergeCell ref="AP2:AW2"/>
    <mergeCell ref="R2:AO2"/>
    <mergeCell ref="R3:AO3"/>
    <mergeCell ref="AC7:AW7"/>
  </mergeCells>
  <phoneticPr fontId="22" type="noConversion"/>
  <pageMargins left="0.98425196850393704" right="0.98425196850393704" top="0.98425196850393704" bottom="0.98425196850393704" header="0.51181102362204722" footer="0.51181102362204722"/>
  <pageSetup paperSize="8" scale="59" fitToHeight="0" orientation="portrait" r:id="rId1"/>
  <headerFooter alignWithMargins="0">
    <oddFooter>&amp;L&amp;8&amp;Z&amp;F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678f4f-443f-4793-b151-0045076dac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F67AC8939A9429F881484B6E632FC" ma:contentTypeVersion="18" ma:contentTypeDescription="Create a new document." ma:contentTypeScope="" ma:versionID="a6eb5e713d6ba2a3a38081329ce9c6d9">
  <xsd:schema xmlns:xsd="http://www.w3.org/2001/XMLSchema" xmlns:xs="http://www.w3.org/2001/XMLSchema" xmlns:p="http://schemas.microsoft.com/office/2006/metadata/properties" xmlns:ns3="b57659d0-4b8c-445d-9114-232dfd90d46a" xmlns:ns4="66678f4f-443f-4793-b151-0045076dac75" targetNamespace="http://schemas.microsoft.com/office/2006/metadata/properties" ma:root="true" ma:fieldsID="a43d98b90aa4d534d3f77c09fe707e07" ns3:_="" ns4:_="">
    <xsd:import namespace="b57659d0-4b8c-445d-9114-232dfd90d46a"/>
    <xsd:import namespace="66678f4f-443f-4793-b151-0045076dac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659d0-4b8c-445d-9114-232dfd90d4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78f4f-443f-4793-b151-0045076da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4986CD-627D-4B49-9C51-9731A4C867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041FD-C5BD-453F-8C9A-1BD433BAB6D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6678f4f-443f-4793-b151-0045076dac75"/>
    <ds:schemaRef ds:uri="b57659d0-4b8c-445d-9114-232dfd90d46a"/>
  </ds:schemaRefs>
</ds:datastoreItem>
</file>

<file path=customXml/itemProps3.xml><?xml version="1.0" encoding="utf-8"?>
<ds:datastoreItem xmlns:ds="http://schemas.openxmlformats.org/officeDocument/2006/customXml" ds:itemID="{6213DAA9-5E57-4C46-B61B-530A437BC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659d0-4b8c-445d-9114-232dfd90d46a"/>
    <ds:schemaRef ds:uri="66678f4f-443f-4793-b151-0045076d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MPRN + HQA</vt:lpstr>
      <vt:lpstr>'MPRN + HQA'!Print_Area</vt:lpstr>
      <vt:lpstr>'MPRN + HQA'!Print_Titles</vt:lpstr>
    </vt:vector>
  </TitlesOfParts>
  <Company>BKD Architects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sbehan</dc:creator>
  <cp:lastModifiedBy>Paul Geoghegan</cp:lastModifiedBy>
  <cp:lastPrinted>2024-09-18T14:10:07Z</cp:lastPrinted>
  <dcterms:created xsi:type="dcterms:W3CDTF">2011-07-28T08:27:19Z</dcterms:created>
  <dcterms:modified xsi:type="dcterms:W3CDTF">2024-09-18T14:10:52Z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0x010100BA0F67AC8939A9429F881484B6E632FC</vt:lpwstr>
  </property>
</Properties>
</file>